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center-my.sharepoint.com/personal/ally_senturk_energycenter_org/Documents/SOMAH/CBOs/"/>
    </mc:Choice>
  </mc:AlternateContent>
  <xr:revisionPtr revIDLastSave="0" documentId="114_{9EA2F9F9-0D9D-1F4C-8056-3A4CFC8A306A}" xr6:coauthVersionLast="45" xr6:coauthVersionMax="45" xr10:uidLastSave="{00000000-0000-0000-0000-000000000000}"/>
  <bookViews>
    <workbookView xWindow="-33640" yWindow="920" windowWidth="20740" windowHeight="11160" activeTab="3" xr2:uid="{DB2C3355-0FC5-4446-A86C-DD522F945823}"/>
  </bookViews>
  <sheets>
    <sheet name="Instructions" sheetId="10" r:id="rId1"/>
    <sheet name="Labor" sheetId="1" r:id="rId2"/>
    <sheet name="Nonlabor" sheetId="6" r:id="rId3"/>
    <sheet name="Summary" sheetId="9" r:id="rId4"/>
    <sheet name="Billable Hours" sheetId="5" r:id="rId5"/>
  </sheets>
  <definedNames>
    <definedName name="_xlnm._FilterDatabase" localSheetId="3" hidden="1">Summary!$E$5:$E$17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9" l="1"/>
  <c r="B7" i="9"/>
  <c r="B8" i="9"/>
  <c r="B9" i="9"/>
  <c r="B10" i="9"/>
  <c r="B11" i="9"/>
  <c r="B12" i="9"/>
  <c r="B13" i="9"/>
  <c r="B5" i="9"/>
  <c r="L15" i="1"/>
  <c r="L5" i="1"/>
  <c r="L6" i="1"/>
  <c r="C5" i="9" s="1"/>
  <c r="L7" i="1"/>
  <c r="C6" i="9" s="1"/>
  <c r="L8" i="1"/>
  <c r="C7" i="9" s="1"/>
  <c r="L9" i="1"/>
  <c r="C8" i="9" s="1"/>
  <c r="L10" i="1"/>
  <c r="C9" i="9" s="1"/>
  <c r="L11" i="1"/>
  <c r="L12" i="1"/>
  <c r="C11" i="9" s="1"/>
  <c r="L13" i="1"/>
  <c r="C12" i="9" s="1"/>
  <c r="L14" i="1"/>
  <c r="C13" i="9" s="1"/>
  <c r="I16" i="1"/>
  <c r="C14" i="5"/>
  <c r="J12" i="1" s="1"/>
  <c r="K12" i="1" s="1"/>
  <c r="B14" i="5"/>
  <c r="F7" i="1" l="1"/>
  <c r="F6" i="1"/>
  <c r="F9" i="1"/>
  <c r="J10" i="1"/>
  <c r="K10" i="1" s="1"/>
  <c r="J15" i="1"/>
  <c r="J6" i="1"/>
  <c r="K6" i="1" s="1"/>
  <c r="J9" i="1"/>
  <c r="K9" i="1" s="1"/>
  <c r="J14" i="1"/>
  <c r="K14" i="1" s="1"/>
  <c r="J7" i="1"/>
  <c r="K7" i="1" s="1"/>
  <c r="F14" i="1"/>
  <c r="F10" i="1"/>
  <c r="M10" i="1" s="1"/>
  <c r="F13" i="1"/>
  <c r="F5" i="1"/>
  <c r="F12" i="1"/>
  <c r="M12" i="1" s="1"/>
  <c r="D11" i="9" s="1"/>
  <c r="F8" i="1"/>
  <c r="F15" i="1"/>
  <c r="F11" i="1"/>
  <c r="J8" i="1"/>
  <c r="J13" i="1"/>
  <c r="K13" i="1" s="1"/>
  <c r="J11" i="1"/>
  <c r="K11" i="1" s="1"/>
  <c r="J5" i="1"/>
  <c r="K5" i="1" s="1"/>
  <c r="L16" i="1"/>
  <c r="K8" i="1"/>
  <c r="C10" i="9"/>
  <c r="C17" i="9" s="1"/>
  <c r="D30" i="6"/>
  <c r="E15" i="9" s="1"/>
  <c r="M9" i="1" l="1"/>
  <c r="D8" i="9" s="1"/>
  <c r="G6" i="1"/>
  <c r="M6" i="1"/>
  <c r="D5" i="9" s="1"/>
  <c r="M8" i="1"/>
  <c r="D7" i="9" s="1"/>
  <c r="M11" i="1"/>
  <c r="D10" i="9" s="1"/>
  <c r="G7" i="1"/>
  <c r="M7" i="1"/>
  <c r="M5" i="1"/>
  <c r="M15" i="1"/>
  <c r="K15" i="1"/>
  <c r="K16" i="1" s="1"/>
  <c r="M13" i="1"/>
  <c r="D12" i="9" s="1"/>
  <c r="J16" i="1"/>
  <c r="D9" i="9"/>
  <c r="M14" i="1"/>
  <c r="D13" i="9" s="1"/>
  <c r="D6" i="9"/>
  <c r="E16" i="1"/>
  <c r="D17" i="9" l="1"/>
  <c r="M16" i="1"/>
  <c r="G5" i="1"/>
  <c r="N5" i="1" s="1"/>
  <c r="G11" i="1" l="1"/>
  <c r="N11" i="1" s="1"/>
  <c r="G12" i="1"/>
  <c r="N12" i="1" s="1"/>
  <c r="E11" i="9" s="1"/>
  <c r="G13" i="1"/>
  <c r="N13" i="1" s="1"/>
  <c r="E12" i="9" s="1"/>
  <c r="G14" i="1"/>
  <c r="N14" i="1" s="1"/>
  <c r="E13" i="9" s="1"/>
  <c r="G15" i="1"/>
  <c r="N15" i="1" s="1"/>
  <c r="E10" i="9" l="1"/>
  <c r="G9" i="1"/>
  <c r="N9" i="1" s="1"/>
  <c r="E8" i="9" s="1"/>
  <c r="G8" i="1"/>
  <c r="N8" i="1" s="1"/>
  <c r="E7" i="9" s="1"/>
  <c r="G10" i="1"/>
  <c r="N10" i="1" s="1"/>
  <c r="E9" i="9" s="1"/>
  <c r="N7" i="1"/>
  <c r="E6" i="9" s="1"/>
  <c r="F16" i="1"/>
  <c r="N6" i="1" l="1"/>
  <c r="N16" i="1" s="1"/>
  <c r="G16" i="1"/>
  <c r="E5" i="9" l="1"/>
  <c r="E16" i="9" l="1"/>
  <c r="E17" i="9" l="1"/>
  <c r="F14" i="9" l="1"/>
  <c r="F7" i="9"/>
  <c r="F15" i="9"/>
  <c r="F12" i="9"/>
  <c r="F11" i="9"/>
  <c r="F13" i="9"/>
  <c r="F6" i="9"/>
  <c r="F9" i="9"/>
  <c r="F5" i="9"/>
  <c r="F10" i="9"/>
  <c r="F8" i="9"/>
  <c r="F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tc={49627576-6EB8-C341-B5B4-746FDB83B4A1}</author>
  </authors>
  <commentList>
    <comment ref="A1" authorId="0" shapeId="0" xr:uid="{49627576-6EB8-C341-B5B4-746FDB83B4A1}">
      <text>
        <t>[Threaded comment]
Your version of Excel allows you to read this threaded comment; however, any edits to it will get removed if the file is opened in a newer version of Excel. Learn more: https://go.microsoft.com/fwlink/?linkid=870924
Comment:
    lets freezes these as well</t>
      </text>
    </comment>
  </commentList>
</comments>
</file>

<file path=xl/sharedStrings.xml><?xml version="1.0" encoding="utf-8"?>
<sst xmlns="http://schemas.openxmlformats.org/spreadsheetml/2006/main" count="98" uniqueCount="80">
  <si>
    <t>Title</t>
  </si>
  <si>
    <t>Personnel</t>
  </si>
  <si>
    <t>2020 Rate</t>
  </si>
  <si>
    <t>July</t>
  </si>
  <si>
    <t>Hours</t>
  </si>
  <si>
    <t>Revenue</t>
  </si>
  <si>
    <t>Month</t>
  </si>
  <si>
    <t>2020 Hours</t>
  </si>
  <si>
    <t>2021 Hours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</si>
  <si>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</si>
  <si>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</si>
  <si>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</si>
  <si>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</si>
  <si>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</si>
  <si>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</si>
  <si>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</si>
  <si>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</si>
  <si>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</si>
  <si>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</si>
  <si>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</si>
  <si>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Annual Total</t>
  </si>
  <si>
    <t>2021 Rate</t>
  </si>
  <si>
    <t>% Effort</t>
  </si>
  <si>
    <t>Titles</t>
  </si>
  <si>
    <t>C-Suite</t>
  </si>
  <si>
    <t>Director</t>
  </si>
  <si>
    <t>Manager</t>
  </si>
  <si>
    <t>Coordinator</t>
  </si>
  <si>
    <t>Assistant</t>
  </si>
  <si>
    <t>Personnel Title (Click on cell for drop down list)</t>
  </si>
  <si>
    <t>Example: Jane Doe</t>
  </si>
  <si>
    <t>Nonlabor Expense Types</t>
  </si>
  <si>
    <t>Interpretation/Translation</t>
  </si>
  <si>
    <t>Other</t>
  </si>
  <si>
    <t>Adam</t>
  </si>
  <si>
    <t>Jazib</t>
  </si>
  <si>
    <t>Maria</t>
  </si>
  <si>
    <t>Alex</t>
  </si>
  <si>
    <t>Juan</t>
  </si>
  <si>
    <t>Total</t>
  </si>
  <si>
    <t>Contract Total</t>
  </si>
  <si>
    <t>Conferences/Workshops/Events - Venue or Tabling</t>
  </si>
  <si>
    <t>Conferences/Workshops/Events - Food or Catering</t>
  </si>
  <si>
    <t>Supplies</t>
  </si>
  <si>
    <t>Printing</t>
  </si>
  <si>
    <t>*Cells highlighted in green represent duration of contract term</t>
  </si>
  <si>
    <t>Description</t>
  </si>
  <si>
    <t>Subtotal</t>
  </si>
  <si>
    <t>Additional Comments</t>
  </si>
  <si>
    <t>Spanish translation</t>
  </si>
  <si>
    <t xml:space="preserve">Total </t>
  </si>
  <si>
    <t>Labor</t>
  </si>
  <si>
    <t>Instructions</t>
  </si>
  <si>
    <t>N/A</t>
  </si>
  <si>
    <t xml:space="preserve">The "Type of Expense" can be selected from the drop-down menu (a down arrow will appear when you click the cell). </t>
  </si>
  <si>
    <r>
      <t xml:space="preserve">All other values </t>
    </r>
    <r>
      <rPr>
        <b/>
        <sz val="11"/>
        <color theme="1"/>
        <rFont val="Century Gothic"/>
        <family val="2"/>
      </rPr>
      <t>will populate automatically</t>
    </r>
    <r>
      <rPr>
        <sz val="11"/>
        <color theme="1"/>
        <rFont val="Century Gothic"/>
        <family val="2"/>
      </rPr>
      <t xml:space="preserve"> and are locked, and therefore cannot be edited.</t>
    </r>
  </si>
  <si>
    <r>
      <t xml:space="preserve">Solar on Multifamily Affordable Housing (SOMAH)
</t>
    </r>
    <r>
      <rPr>
        <b/>
        <sz val="18"/>
        <color theme="1"/>
        <rFont val="Century Gothic"/>
        <family val="2"/>
      </rPr>
      <t>Central Valley CBO RFP - Applicant Budget Summary</t>
    </r>
  </si>
  <si>
    <t>Note: These expenses should directly relate to the scope of work and should not include general and administrative, indirect, or overhead expenses.</t>
  </si>
  <si>
    <t>Conferences/Workshops/Events - Registration</t>
  </si>
  <si>
    <t>Travel</t>
  </si>
  <si>
    <t>% of total Revenue</t>
  </si>
  <si>
    <t>SPI registration</t>
  </si>
  <si>
    <t>Type of expense (select from drop-down menu)</t>
  </si>
  <si>
    <t xml:space="preserve">Revenue </t>
  </si>
  <si>
    <t>Billable Hours (July - Dec)</t>
  </si>
  <si>
    <t>Billable Hours (Jan - June)</t>
  </si>
  <si>
    <t>Renting venue for workshop</t>
  </si>
  <si>
    <t>Flights to summit</t>
  </si>
  <si>
    <t>Chris</t>
  </si>
  <si>
    <t>Maximum billable hours breakdown by month available on "Billable Hours" tab</t>
  </si>
  <si>
    <r>
      <rPr>
        <b/>
        <sz val="11"/>
        <color rgb="FF000000"/>
        <rFont val="Century Gothic"/>
        <family val="2"/>
      </rPr>
      <t xml:space="preserve">Step 1: Fill out the "Labor" tab </t>
    </r>
    <r>
      <rPr>
        <sz val="11"/>
        <color rgb="FF000000"/>
        <rFont val="Century Gothic"/>
        <family val="2"/>
      </rPr>
      <t>with the names of personnel,  a title from the drop-down menu (a down arrow will appear when you click the cell) with their fully-burdened labor rates for 2020 and 2021.</t>
    </r>
  </si>
  <si>
    <t>Step 1: Labor expenses</t>
  </si>
  <si>
    <t>Budget Summary</t>
  </si>
  <si>
    <r>
      <rPr>
        <b/>
        <sz val="11"/>
        <color theme="1"/>
        <rFont val="Century Gothic"/>
        <family val="2"/>
      </rPr>
      <t xml:space="preserve">Step 3: </t>
    </r>
    <r>
      <rPr>
        <sz val="11"/>
        <color theme="1"/>
        <rFont val="Century Gothic"/>
        <family val="2"/>
      </rPr>
      <t xml:space="preserve">Please save the completed sheet as </t>
    </r>
    <r>
      <rPr>
        <b/>
        <sz val="11"/>
        <color theme="1"/>
        <rFont val="Century Gothic"/>
        <family val="2"/>
      </rPr>
      <t>"[Org's Name] SOMAHCentralValleyCBO_RFP" and email to CBOs@calsomah.org.</t>
    </r>
  </si>
  <si>
    <t>Please also include what % of total billable hours you anticipate that staff member will bill to the SOMAH program. The number of billable hours will autopopulate based on the percentage entered.</t>
  </si>
  <si>
    <t>All cells highlighted in this blue are for the applicant to fill out.</t>
  </si>
  <si>
    <r>
      <rPr>
        <b/>
        <sz val="11"/>
        <color rgb="FF000000"/>
        <rFont val="Century Gothic"/>
        <family val="2"/>
      </rPr>
      <t>Step 2: Fill out the "Nonlabor" tab</t>
    </r>
    <r>
      <rPr>
        <sz val="11"/>
        <color rgb="FF000000"/>
        <rFont val="Century Gothic"/>
        <family val="2"/>
      </rPr>
      <t xml:space="preserve"> with major non-labor costs you anticipate related to executing the scope of work. </t>
    </r>
  </si>
  <si>
    <t>Step 2: Nonlabor expenses</t>
  </si>
  <si>
    <t xml:space="preserve">Nonlabor </t>
  </si>
  <si>
    <t>Total nonlabor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</si>
</sst>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color theme="4"/>
      <name val="Century Gothic"/>
      <family val="2"/>
    </font>
    <font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8"/>
      <name val="Calibri"/>
      <family val="2"/>
      <scheme val="minor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222222"/>
      <name val="Century Gothic"/>
      <family val="2"/>
    </font>
    <font>
      <sz val="1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9" fontId="3" fillId="0" borderId="0" xfId="2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3" fillId="2" borderId="0" xfId="0" applyFont="1" applyFill="1"/>
    <xf numFmtId="164" fontId="4" fillId="0" borderId="0" xfId="3" applyNumberFormat="1" applyFo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/>
    <xf numFmtId="0" fontId="5" fillId="0" borderId="12" xfId="0" applyFont="1" applyBorder="1"/>
    <xf numFmtId="9" fontId="5" fillId="0" borderId="12" xfId="2" applyFont="1" applyFill="1" applyBorder="1"/>
    <xf numFmtId="0" fontId="5" fillId="0" borderId="12" xfId="0" applyFont="1" applyFill="1" applyBorder="1"/>
    <xf numFmtId="0" fontId="3" fillId="0" borderId="0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7" xfId="0" applyFont="1" applyFill="1" applyBorder="1"/>
    <xf numFmtId="9" fontId="3" fillId="0" borderId="4" xfId="0" applyNumberFormat="1" applyFont="1" applyFill="1" applyBorder="1"/>
    <xf numFmtId="9" fontId="5" fillId="0" borderId="11" xfId="0" applyNumberFormat="1" applyFont="1" applyFill="1" applyBorder="1"/>
    <xf numFmtId="9" fontId="3" fillId="3" borderId="0" xfId="2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44" fontId="3" fillId="3" borderId="7" xfId="1" applyFont="1" applyFill="1" applyBorder="1" applyProtection="1">
      <protection locked="0"/>
    </xf>
    <xf numFmtId="0" fontId="0" fillId="0" borderId="15" xfId="0" applyBorder="1"/>
    <xf numFmtId="0" fontId="3" fillId="0" borderId="15" xfId="0" applyFont="1" applyBorder="1"/>
    <xf numFmtId="0" fontId="0" fillId="0" borderId="16" xfId="0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15" xfId="0" applyFont="1" applyBorder="1"/>
    <xf numFmtId="0" fontId="0" fillId="0" borderId="20" xfId="0" applyBorder="1"/>
    <xf numFmtId="0" fontId="0" fillId="3" borderId="15" xfId="0" applyFill="1" applyBorder="1"/>
    <xf numFmtId="0" fontId="3" fillId="3" borderId="15" xfId="0" applyFont="1" applyFill="1" applyBorder="1" applyAlignment="1">
      <alignment horizontal="left"/>
    </xf>
    <xf numFmtId="0" fontId="0" fillId="0" borderId="24" xfId="0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9" fontId="3" fillId="0" borderId="0" xfId="0" applyNumberFormat="1" applyFont="1" applyFill="1" applyBorder="1"/>
    <xf numFmtId="44" fontId="3" fillId="0" borderId="0" xfId="0" applyNumberFormat="1" applyFont="1" applyFill="1" applyBorder="1"/>
    <xf numFmtId="9" fontId="3" fillId="0" borderId="14" xfId="0" applyNumberFormat="1" applyFont="1" applyFill="1" applyBorder="1"/>
    <xf numFmtId="164" fontId="3" fillId="0" borderId="14" xfId="3" applyNumberFormat="1" applyFont="1" applyFill="1" applyBorder="1"/>
    <xf numFmtId="9" fontId="3" fillId="0" borderId="0" xfId="2" applyFont="1" applyFill="1" applyBorder="1"/>
    <xf numFmtId="9" fontId="3" fillId="0" borderId="8" xfId="2" applyNumberFormat="1" applyFont="1" applyFill="1" applyBorder="1"/>
    <xf numFmtId="9" fontId="3" fillId="0" borderId="7" xfId="2" applyNumberFormat="1" applyFont="1" applyFill="1" applyBorder="1"/>
    <xf numFmtId="0" fontId="3" fillId="0" borderId="0" xfId="0" applyFont="1" applyFill="1" applyBorder="1" applyAlignment="1">
      <alignment horizontal="center" wrapText="1"/>
    </xf>
    <xf numFmtId="9" fontId="5" fillId="0" borderId="0" xfId="2" applyFont="1" applyFill="1" applyBorder="1"/>
    <xf numFmtId="0" fontId="5" fillId="0" borderId="0" xfId="0" applyFont="1" applyFill="1" applyBorder="1"/>
    <xf numFmtId="44" fontId="5" fillId="0" borderId="0" xfId="0" applyNumberFormat="1" applyFont="1" applyFill="1" applyBorder="1"/>
    <xf numFmtId="9" fontId="5" fillId="0" borderId="0" xfId="0" applyNumberFormat="1" applyFont="1" applyFill="1" applyBorder="1"/>
    <xf numFmtId="9" fontId="4" fillId="5" borderId="0" xfId="2" applyFont="1" applyFill="1" applyBorder="1"/>
    <xf numFmtId="44" fontId="4" fillId="5" borderId="0" xfId="0" applyNumberFormat="1" applyFont="1" applyFill="1" applyBorder="1"/>
    <xf numFmtId="9" fontId="4" fillId="0" borderId="0" xfId="0" applyNumberFormat="1" applyFont="1" applyFill="1" applyBorder="1"/>
    <xf numFmtId="164" fontId="4" fillId="0" borderId="0" xfId="3" applyNumberFormat="1" applyFont="1" applyFill="1" applyBorder="1"/>
    <xf numFmtId="44" fontId="4" fillId="0" borderId="0" xfId="0" applyNumberFormat="1" applyFont="1" applyFill="1" applyBorder="1"/>
    <xf numFmtId="0" fontId="4" fillId="0" borderId="0" xfId="0" applyFont="1" applyBorder="1"/>
    <xf numFmtId="9" fontId="3" fillId="0" borderId="0" xfId="2" applyFont="1" applyFill="1" applyBorder="1" applyProtection="1">
      <protection locked="0"/>
    </xf>
    <xf numFmtId="9" fontId="4" fillId="0" borderId="0" xfId="2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44" fontId="5" fillId="0" borderId="12" xfId="1" applyFont="1" applyFill="1" applyBorder="1"/>
    <xf numFmtId="44" fontId="3" fillId="0" borderId="0" xfId="1" applyFont="1" applyBorder="1"/>
    <xf numFmtId="0" fontId="3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right"/>
    </xf>
    <xf numFmtId="44" fontId="3" fillId="3" borderId="4" xfId="1" applyFont="1" applyFill="1" applyBorder="1" applyProtection="1">
      <protection locked="0"/>
    </xf>
    <xf numFmtId="9" fontId="3" fillId="0" borderId="12" xfId="2" applyFont="1" applyBorder="1" applyAlignment="1">
      <alignment horizontal="center"/>
    </xf>
    <xf numFmtId="9" fontId="3" fillId="3" borderId="6" xfId="2" applyFont="1" applyFill="1" applyBorder="1" applyProtection="1">
      <protection locked="0"/>
    </xf>
    <xf numFmtId="44" fontId="5" fillId="0" borderId="11" xfId="1" applyFont="1" applyFill="1" applyBorder="1"/>
    <xf numFmtId="44" fontId="3" fillId="3" borderId="4" xfId="1" applyFont="1" applyFill="1" applyBorder="1" applyAlignment="1" applyProtection="1">
      <alignment horizontal="center"/>
      <protection locked="0"/>
    </xf>
    <xf numFmtId="9" fontId="4" fillId="5" borderId="4" xfId="2" applyFont="1" applyFill="1" applyBorder="1"/>
    <xf numFmtId="44" fontId="3" fillId="3" borderId="9" xfId="1" applyFont="1" applyFill="1" applyBorder="1" applyProtection="1">
      <protection locked="0"/>
    </xf>
    <xf numFmtId="44" fontId="3" fillId="3" borderId="5" xfId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right"/>
    </xf>
    <xf numFmtId="0" fontId="3" fillId="3" borderId="0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9" fontId="3" fillId="3" borderId="2" xfId="2" applyFont="1" applyFill="1" applyBorder="1" applyProtection="1">
      <protection locked="0"/>
    </xf>
    <xf numFmtId="44" fontId="3" fillId="0" borderId="2" xfId="1" applyFont="1" applyBorder="1"/>
    <xf numFmtId="44" fontId="5" fillId="0" borderId="11" xfId="1" applyFont="1" applyBorder="1" applyAlignment="1">
      <alignment horizontal="center"/>
    </xf>
    <xf numFmtId="164" fontId="4" fillId="5" borderId="0" xfId="3" applyNumberFormat="1" applyFont="1" applyFill="1" applyBorder="1"/>
    <xf numFmtId="164" fontId="4" fillId="5" borderId="12" xfId="3" applyNumberFormat="1" applyFont="1" applyFill="1" applyBorder="1"/>
    <xf numFmtId="44" fontId="5" fillId="0" borderId="12" xfId="0" applyNumberFormat="1" applyFont="1" applyFill="1" applyBorder="1"/>
    <xf numFmtId="0" fontId="3" fillId="0" borderId="6" xfId="0" applyFont="1" applyFill="1" applyBorder="1"/>
    <xf numFmtId="0" fontId="3" fillId="0" borderId="9" xfId="0" applyFont="1" applyFill="1" applyBorder="1"/>
    <xf numFmtId="9" fontId="13" fillId="0" borderId="4" xfId="0" applyNumberFormat="1" applyFont="1" applyFill="1" applyBorder="1"/>
    <xf numFmtId="164" fontId="5" fillId="0" borderId="12" xfId="3" applyNumberFormat="1" applyFont="1" applyFill="1" applyBorder="1"/>
    <xf numFmtId="164" fontId="3" fillId="0" borderId="7" xfId="3" applyNumberFormat="1" applyFont="1" applyFill="1" applyBorder="1"/>
    <xf numFmtId="164" fontId="3" fillId="0" borderId="7" xfId="3" applyNumberFormat="1" applyFont="1" applyFill="1" applyBorder="1" applyAlignment="1">
      <alignment horizontal="center"/>
    </xf>
    <xf numFmtId="164" fontId="3" fillId="6" borderId="8" xfId="3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9" fontId="3" fillId="0" borderId="14" xfId="2" applyNumberFormat="1" applyFont="1" applyFill="1" applyBorder="1"/>
    <xf numFmtId="1" fontId="13" fillId="0" borderId="0" xfId="3" applyNumberFormat="1" applyFont="1" applyFill="1" applyBorder="1"/>
    <xf numFmtId="1" fontId="13" fillId="0" borderId="2" xfId="3" applyNumberFormat="1" applyFont="1" applyFill="1" applyBorder="1"/>
    <xf numFmtId="44" fontId="3" fillId="0" borderId="1" xfId="1" applyFont="1" applyFill="1" applyBorder="1"/>
    <xf numFmtId="44" fontId="3" fillId="0" borderId="8" xfId="1" applyFont="1" applyBorder="1"/>
    <xf numFmtId="44" fontId="3" fillId="0" borderId="3" xfId="1" applyFont="1" applyFill="1" applyBorder="1"/>
    <xf numFmtId="0" fontId="3" fillId="0" borderId="3" xfId="0" applyFont="1" applyFill="1" applyBorder="1" applyAlignment="1">
      <alignment horizontal="left" wrapText="1"/>
    </xf>
    <xf numFmtId="44" fontId="4" fillId="5" borderId="1" xfId="1" applyFont="1" applyFill="1" applyBorder="1"/>
    <xf numFmtId="44" fontId="3" fillId="0" borderId="0" xfId="1" applyFont="1" applyFill="1" applyBorder="1"/>
    <xf numFmtId="44" fontId="3" fillId="0" borderId="2" xfId="1" applyFont="1" applyFill="1" applyBorder="1"/>
    <xf numFmtId="44" fontId="4" fillId="5" borderId="0" xfId="1" applyFont="1" applyFill="1" applyBorder="1"/>
    <xf numFmtId="9" fontId="4" fillId="7" borderId="11" xfId="0" applyNumberFormat="1" applyFont="1" applyFill="1" applyBorder="1"/>
    <xf numFmtId="164" fontId="4" fillId="7" borderId="12" xfId="3" applyNumberFormat="1" applyFont="1" applyFill="1" applyBorder="1"/>
    <xf numFmtId="0" fontId="4" fillId="7" borderId="14" xfId="0" applyFont="1" applyFill="1" applyBorder="1" applyAlignment="1">
      <alignment horizontal="left"/>
    </xf>
    <xf numFmtId="164" fontId="4" fillId="7" borderId="14" xfId="0" applyNumberFormat="1" applyFont="1" applyFill="1" applyBorder="1"/>
    <xf numFmtId="44" fontId="4" fillId="7" borderId="14" xfId="0" applyNumberFormat="1" applyFont="1" applyFill="1" applyBorder="1"/>
    <xf numFmtId="44" fontId="4" fillId="7" borderId="10" xfId="1" applyFont="1" applyFill="1" applyBorder="1"/>
    <xf numFmtId="9" fontId="4" fillId="7" borderId="14" xfId="0" applyNumberFormat="1" applyFont="1" applyFill="1" applyBorder="1" applyAlignment="1">
      <alignment horizontal="right"/>
    </xf>
    <xf numFmtId="0" fontId="3" fillId="0" borderId="27" xfId="0" applyFont="1" applyBorder="1"/>
    <xf numFmtId="0" fontId="0" fillId="0" borderId="28" xfId="0" applyBorder="1"/>
    <xf numFmtId="0" fontId="3" fillId="0" borderId="28" xfId="0" applyFont="1" applyBorder="1"/>
    <xf numFmtId="0" fontId="0" fillId="0" borderId="29" xfId="0" applyBorder="1"/>
    <xf numFmtId="0" fontId="3" fillId="3" borderId="30" xfId="0" applyFont="1" applyFill="1" applyBorder="1" applyAlignment="1">
      <alignment horizontal="left"/>
    </xf>
    <xf numFmtId="0" fontId="0" fillId="0" borderId="31" xfId="0" applyBorder="1"/>
    <xf numFmtId="0" fontId="3" fillId="0" borderId="30" xfId="0" applyFont="1" applyBorder="1"/>
    <xf numFmtId="0" fontId="0" fillId="0" borderId="30" xfId="0" applyBorder="1"/>
    <xf numFmtId="0" fontId="10" fillId="0" borderId="30" xfId="0" applyFont="1" applyBorder="1"/>
    <xf numFmtId="0" fontId="5" fillId="0" borderId="30" xfId="0" applyFont="1" applyBorder="1"/>
    <xf numFmtId="0" fontId="12" fillId="0" borderId="32" xfId="0" applyFont="1" applyBorder="1"/>
    <xf numFmtId="0" fontId="3" fillId="0" borderId="33" xfId="0" applyFont="1" applyBorder="1"/>
    <xf numFmtId="0" fontId="0" fillId="0" borderId="34" xfId="0" applyBorder="1"/>
    <xf numFmtId="0" fontId="4" fillId="0" borderId="34" xfId="0" applyFont="1" applyBorder="1"/>
    <xf numFmtId="0" fontId="0" fillId="0" borderId="35" xfId="0" applyBorder="1"/>
    <xf numFmtId="0" fontId="3" fillId="0" borderId="44" xfId="0" applyFont="1" applyFill="1" applyBorder="1"/>
    <xf numFmtId="0" fontId="5" fillId="0" borderId="45" xfId="0" applyFont="1" applyBorder="1" applyAlignment="1">
      <alignment horizontal="center"/>
    </xf>
    <xf numFmtId="44" fontId="5" fillId="0" borderId="46" xfId="0" applyNumberFormat="1" applyFont="1" applyFill="1" applyBorder="1"/>
    <xf numFmtId="0" fontId="3" fillId="3" borderId="32" xfId="0" applyFont="1" applyFill="1" applyBorder="1" applyAlignment="1" applyProtection="1">
      <alignment horizontal="center"/>
      <protection locked="0"/>
    </xf>
    <xf numFmtId="44" fontId="13" fillId="0" borderId="47" xfId="1" applyFont="1" applyFill="1" applyBorder="1"/>
    <xf numFmtId="0" fontId="3" fillId="3" borderId="43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>
      <alignment horizontal="right"/>
    </xf>
    <xf numFmtId="44" fontId="4" fillId="7" borderId="46" xfId="1" applyFont="1" applyFill="1" applyBorder="1"/>
    <xf numFmtId="0" fontId="3" fillId="4" borderId="48" xfId="0" applyFont="1" applyFill="1" applyBorder="1"/>
    <xf numFmtId="0" fontId="3" fillId="4" borderId="49" xfId="0" applyFont="1" applyFill="1" applyBorder="1"/>
    <xf numFmtId="9" fontId="3" fillId="4" borderId="49" xfId="2" applyFont="1" applyFill="1" applyBorder="1"/>
    <xf numFmtId="0" fontId="3" fillId="4" borderId="50" xfId="0" applyFont="1" applyFill="1" applyBorder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3" borderId="53" xfId="0" applyFont="1" applyFill="1" applyBorder="1" applyProtection="1">
      <protection locked="0"/>
    </xf>
    <xf numFmtId="0" fontId="3" fillId="3" borderId="54" xfId="0" applyFont="1" applyFill="1" applyBorder="1" applyProtection="1">
      <protection locked="0"/>
    </xf>
    <xf numFmtId="0" fontId="3" fillId="3" borderId="55" xfId="0" applyFont="1" applyFill="1" applyBorder="1" applyAlignment="1" applyProtection="1">
      <alignment wrapText="1"/>
      <protection locked="0"/>
    </xf>
    <xf numFmtId="0" fontId="3" fillId="3" borderId="55" xfId="0" applyFont="1" applyFill="1" applyBorder="1" applyProtection="1">
      <protection locked="0"/>
    </xf>
    <xf numFmtId="0" fontId="4" fillId="7" borderId="3" xfId="0" applyFont="1" applyFill="1" applyBorder="1" applyAlignment="1">
      <alignment horizontal="right" wrapText="1"/>
    </xf>
    <xf numFmtId="0" fontId="5" fillId="0" borderId="47" xfId="0" applyFont="1" applyBorder="1" applyAlignment="1">
      <alignment wrapText="1"/>
    </xf>
    <xf numFmtId="0" fontId="3" fillId="3" borderId="47" xfId="0" applyFont="1" applyFill="1" applyBorder="1" applyAlignment="1" applyProtection="1">
      <alignment wrapText="1"/>
      <protection locked="0"/>
    </xf>
    <xf numFmtId="0" fontId="3" fillId="3" borderId="47" xfId="0" applyFont="1" applyFill="1" applyBorder="1" applyProtection="1">
      <protection locked="0"/>
    </xf>
    <xf numFmtId="0" fontId="3" fillId="3" borderId="50" xfId="0" applyFont="1" applyFill="1" applyBorder="1" applyProtection="1">
      <protection locked="0"/>
    </xf>
    <xf numFmtId="0" fontId="3" fillId="0" borderId="42" xfId="0" applyFont="1" applyBorder="1" applyAlignment="1">
      <alignment horizontal="center"/>
    </xf>
    <xf numFmtId="0" fontId="5" fillId="0" borderId="53" xfId="0" applyFont="1" applyBorder="1"/>
    <xf numFmtId="0" fontId="5" fillId="0" borderId="7" xfId="0" applyFont="1" applyBorder="1" applyAlignment="1">
      <alignment wrapText="1"/>
    </xf>
    <xf numFmtId="44" fontId="5" fillId="0" borderId="7" xfId="1" applyFont="1" applyBorder="1"/>
    <xf numFmtId="0" fontId="3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latin typeface="Century Gothic" panose="020B0502020202020204" pitchFamily="34" charset="0"/>
              </a:rPr>
              <a:t>Expense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6FB-3640-84E1-C35B619C41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6FB-3640-84E1-C35B619C41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6FB-3640-84E1-C35B619C41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6FB-3640-84E1-C35B619C41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6FB-3640-84E1-C35B619C41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6FB-3640-84E1-C35B619C41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6FB-3640-84E1-C35B619C41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6FB-3640-84E1-C35B619C41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6FB-3640-84E1-C35B619C41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6FB-3640-84E1-C35B619C41A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6FB-3640-84E1-C35B619C41A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Summary!$B$5:$B$15</c:f>
              <c:strCache>
                <c:ptCount val="11"/>
                <c:pt idx="0">
                  <c:v>C-Suite</c:v>
                </c:pt>
                <c:pt idx="1">
                  <c:v>Director</c:v>
                </c:pt>
                <c:pt idx="2">
                  <c:v>Manager</c:v>
                </c:pt>
                <c:pt idx="3">
                  <c:v>Director</c:v>
                </c:pt>
                <c:pt idx="4">
                  <c:v>Assistant</c:v>
                </c:pt>
                <c:pt idx="5">
                  <c:v>Director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Nonlabor </c:v>
                </c:pt>
              </c:strCache>
            </c:strRef>
          </c:cat>
          <c:val>
            <c:numRef>
              <c:f>Summary!$E$5:$E$15</c:f>
              <c:numCache>
                <c:formatCode>_("$"* #,##0.00_);_("$"* \(#,##0.00\);_("$"* "-"??_);_(@_)</c:formatCode>
                <c:ptCount val="11"/>
                <c:pt idx="0">
                  <c:v>20300</c:v>
                </c:pt>
                <c:pt idx="1">
                  <c:v>30300</c:v>
                </c:pt>
                <c:pt idx="2">
                  <c:v>50550</c:v>
                </c:pt>
                <c:pt idx="3">
                  <c:v>151650</c:v>
                </c:pt>
                <c:pt idx="4">
                  <c:v>75825</c:v>
                </c:pt>
                <c:pt idx="5">
                  <c:v>14850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7-4EC7-BAF9-22CAC61D1F8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1</xdr:row>
      <xdr:rowOff>123825</xdr:rowOff>
    </xdr:from>
    <xdr:ext cx="1847851" cy="737921"/>
    <xdr:pic>
      <xdr:nvPicPr>
        <xdr:cNvPr id="2" name="Picture 1">
          <a:extLst>
            <a:ext uri="{FF2B5EF4-FFF2-40B4-BE49-F238E27FC236}">
              <a16:creationId xmlns:a16="http://schemas.microsoft.com/office/drawing/2014/main" id="{DFD3F4FA-8AD9-43F5-B877-1F96D37A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314325"/>
          <a:ext cx="1847851" cy="7379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2</xdr:row>
      <xdr:rowOff>9525</xdr:rowOff>
    </xdr:from>
    <xdr:to>
      <xdr:col>15</xdr:col>
      <xdr:colOff>152401</xdr:colOff>
      <xdr:row>21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13F721-4046-49D4-A0D0-E547FF5B5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rah Salem" id="{C7595876-D025-AD40-8E5E-AD0D8B075ECC}" userId="S::ssalem@gridalternatives.org::7a64226c-67e8-487f-9cd3-35f212d6ed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4-20T23:43:42.13" personId="{C7595876-D025-AD40-8E5E-AD0D8B075ECC}" id="{49627576-6EB8-C341-B5B4-746FDB83B4A1}">
    <text>lets freezes these as well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3106-F851-49EF-9D0D-E2EF7E5BBA16}">
  <sheetPr>
    <outlinePr showOutlineSymbols="0"/>
  </sheetPr>
  <dimension ref="A1:U39"/>
  <sheetViews>
    <sheetView showGridLines="0" showOutlineSymbols="0" workbookViewId="0">
      <selection activeCell="B9" sqref="B9"/>
    </sheetView>
  </sheetViews>
  <sheetFormatPr baseColWidth="10" defaultColWidth="0" defaultRowHeight="15" zeroHeight="1" x14ac:dyDescent="0.2"/>
  <cols>
    <col min="1" max="10" width="9.1640625" style="26" customWidth="1"/>
    <col min="11" max="11" width="18.5" style="26" bestFit="1" customWidth="1"/>
    <col min="12" max="12" width="10.6640625" style="26" bestFit="1" customWidth="1"/>
    <col min="13" max="13" width="15.33203125" style="26" customWidth="1"/>
    <col min="14" max="14" width="9.1640625" style="26" customWidth="1"/>
    <col min="15" max="15" width="11.33203125" style="26" bestFit="1" customWidth="1"/>
    <col min="16" max="16" width="10.33203125" style="26" customWidth="1"/>
    <col min="17" max="18" width="9.1640625" style="26" hidden="1" customWidth="1"/>
    <col min="19" max="19" width="53.83203125" style="26" customWidth="1"/>
    <col min="20" max="20" width="9.1640625" style="26" customWidth="1"/>
    <col min="21" max="21" width="11.5" style="26" hidden="1" customWidth="1"/>
    <col min="22" max="16384" width="9.1640625" style="26" hidden="1"/>
  </cols>
  <sheetData>
    <row r="1" spans="1:20" ht="16" thickBot="1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0" ht="68.25" customHeight="1" x14ac:dyDescent="0.2">
      <c r="A2" s="31"/>
      <c r="B2" s="157" t="s">
        <v>56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30"/>
    </row>
    <row r="3" spans="1:20" x14ac:dyDescent="0.2">
      <c r="A3" s="31"/>
      <c r="B3" s="34"/>
      <c r="S3" s="32"/>
      <c r="T3" s="30"/>
    </row>
    <row r="4" spans="1:20" ht="16.5" customHeight="1" thickBot="1" x14ac:dyDescent="0.25">
      <c r="A4" s="31"/>
      <c r="B4" s="160" t="s">
        <v>52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2"/>
      <c r="T4" s="30"/>
    </row>
    <row r="5" spans="1:20" x14ac:dyDescent="0.2">
      <c r="A5" s="31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4"/>
      <c r="P5" s="114"/>
      <c r="Q5" s="114"/>
      <c r="R5" s="114"/>
      <c r="S5" s="116"/>
      <c r="T5" s="30"/>
    </row>
    <row r="6" spans="1:20" x14ac:dyDescent="0.2">
      <c r="A6" s="31"/>
      <c r="B6" s="117" t="s">
        <v>75</v>
      </c>
      <c r="C6" s="36"/>
      <c r="D6" s="36"/>
      <c r="E6" s="36"/>
      <c r="F6" s="36"/>
      <c r="G6" s="36"/>
      <c r="H6" s="36"/>
      <c r="I6" s="35"/>
      <c r="N6" s="27"/>
      <c r="S6" s="118"/>
      <c r="T6" s="30"/>
    </row>
    <row r="7" spans="1:20" x14ac:dyDescent="0.2">
      <c r="A7" s="31"/>
      <c r="B7" s="119" t="s">
        <v>55</v>
      </c>
      <c r="N7" s="27"/>
      <c r="S7" s="118"/>
      <c r="T7" s="30"/>
    </row>
    <row r="8" spans="1:20" x14ac:dyDescent="0.2">
      <c r="A8" s="31"/>
      <c r="B8" s="120"/>
      <c r="N8" s="27"/>
      <c r="S8" s="118"/>
      <c r="T8" s="30"/>
    </row>
    <row r="9" spans="1:20" x14ac:dyDescent="0.2">
      <c r="A9" s="31"/>
      <c r="B9" s="121" t="s">
        <v>70</v>
      </c>
      <c r="N9" s="27"/>
      <c r="S9" s="118"/>
      <c r="T9" s="30"/>
    </row>
    <row r="10" spans="1:20" x14ac:dyDescent="0.2">
      <c r="A10" s="31"/>
      <c r="B10" s="119" t="s">
        <v>74</v>
      </c>
      <c r="N10" s="27"/>
      <c r="S10" s="118"/>
      <c r="T10" s="30"/>
    </row>
    <row r="11" spans="1:20" x14ac:dyDescent="0.2">
      <c r="A11" s="31"/>
      <c r="B11" s="122"/>
      <c r="C11" s="33"/>
      <c r="D11" s="33"/>
      <c r="E11" s="33"/>
      <c r="F11" s="33"/>
      <c r="G11" s="33"/>
      <c r="H11" s="33"/>
      <c r="I11" s="33"/>
      <c r="N11" s="27"/>
      <c r="S11" s="118"/>
      <c r="T11" s="30"/>
    </row>
    <row r="12" spans="1:20" x14ac:dyDescent="0.2">
      <c r="A12" s="31"/>
      <c r="B12" s="121" t="s">
        <v>76</v>
      </c>
      <c r="N12" s="27"/>
      <c r="S12" s="118"/>
      <c r="T12" s="30"/>
    </row>
    <row r="13" spans="1:20" x14ac:dyDescent="0.2">
      <c r="A13" s="31"/>
      <c r="B13" s="119" t="s">
        <v>54</v>
      </c>
      <c r="N13" s="27"/>
      <c r="S13" s="118"/>
      <c r="T13" s="30"/>
    </row>
    <row r="14" spans="1:20" x14ac:dyDescent="0.2">
      <c r="A14" s="31"/>
      <c r="B14" s="123" t="s">
        <v>57</v>
      </c>
      <c r="N14" s="27"/>
      <c r="S14" s="118"/>
      <c r="T14" s="30"/>
    </row>
    <row r="15" spans="1:20" x14ac:dyDescent="0.2">
      <c r="A15" s="31"/>
      <c r="B15" s="122"/>
      <c r="N15" s="27"/>
      <c r="S15" s="118"/>
      <c r="T15" s="30"/>
    </row>
    <row r="16" spans="1:20" ht="16" thickBot="1" x14ac:dyDescent="0.25">
      <c r="A16" s="31"/>
      <c r="B16" s="124" t="s">
        <v>73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125"/>
      <c r="P16" s="125"/>
      <c r="Q16" s="125"/>
      <c r="R16" s="125"/>
      <c r="S16" s="127"/>
      <c r="T16" s="30"/>
    </row>
    <row r="17" spans="2:19" x14ac:dyDescent="0.2"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8"/>
      <c r="P17" s="28"/>
      <c r="Q17" s="28"/>
      <c r="R17" s="28"/>
      <c r="S17" s="28"/>
    </row>
    <row r="18" spans="2:19" x14ac:dyDescent="0.2">
      <c r="B18" s="27"/>
      <c r="N18" s="27"/>
    </row>
    <row r="19" spans="2:19" hidden="1" x14ac:dyDescent="0.2">
      <c r="K19" s="27"/>
      <c r="L19" s="27"/>
      <c r="M19" s="27"/>
      <c r="N19" s="27"/>
    </row>
    <row r="20" spans="2:19" hidden="1" x14ac:dyDescent="0.2">
      <c r="K20" s="27"/>
      <c r="L20" s="27"/>
      <c r="M20" s="27"/>
      <c r="N20" s="27"/>
      <c r="O20" s="27"/>
    </row>
    <row r="21" spans="2:19" hidden="1" x14ac:dyDescent="0.2">
      <c r="K21" s="27"/>
      <c r="L21" s="27"/>
      <c r="M21" s="27"/>
      <c r="N21" s="27"/>
      <c r="O21" s="27"/>
    </row>
    <row r="22" spans="2:19" hidden="1" x14ac:dyDescent="0.2">
      <c r="K22" s="27"/>
      <c r="L22" s="27"/>
      <c r="M22" s="27"/>
      <c r="N22" s="27"/>
      <c r="O22" s="27"/>
    </row>
    <row r="23" spans="2:19" hidden="1" x14ac:dyDescent="0.2">
      <c r="K23" s="27"/>
      <c r="L23" s="27"/>
      <c r="M23" s="27"/>
      <c r="N23" s="27"/>
      <c r="O23" s="27"/>
    </row>
    <row r="24" spans="2:19" hidden="1" x14ac:dyDescent="0.2">
      <c r="K24" s="27"/>
      <c r="L24" s="27"/>
      <c r="M24" s="27"/>
      <c r="N24" s="27"/>
      <c r="O24" s="27"/>
    </row>
    <row r="25" spans="2:19" hidden="1" x14ac:dyDescent="0.2">
      <c r="K25" s="27"/>
      <c r="L25" s="27"/>
      <c r="M25" s="27"/>
      <c r="N25" s="27"/>
      <c r="O25" s="27"/>
    </row>
    <row r="26" spans="2:19" hidden="1" x14ac:dyDescent="0.2">
      <c r="K26" s="27"/>
      <c r="L26" s="27"/>
      <c r="M26" s="27"/>
      <c r="N26" s="27"/>
      <c r="O26" s="27"/>
    </row>
    <row r="27" spans="2:19" hidden="1" x14ac:dyDescent="0.2">
      <c r="K27" s="27"/>
      <c r="L27" s="27"/>
      <c r="M27" s="27"/>
      <c r="N27" s="27"/>
      <c r="O27" s="27"/>
    </row>
    <row r="28" spans="2:19" hidden="1" x14ac:dyDescent="0.2">
      <c r="K28" s="27"/>
      <c r="L28" s="27"/>
      <c r="M28" s="27"/>
      <c r="N28" s="27"/>
      <c r="O28" s="27"/>
    </row>
    <row r="29" spans="2:19" hidden="1" x14ac:dyDescent="0.2">
      <c r="K29" s="27"/>
      <c r="L29" s="27"/>
      <c r="M29" s="27"/>
      <c r="N29" s="27"/>
      <c r="O29" s="27"/>
    </row>
    <row r="30" spans="2:19" hidden="1" x14ac:dyDescent="0.2">
      <c r="K30" s="27"/>
      <c r="L30" s="27"/>
      <c r="M30" s="27"/>
      <c r="N30" s="27"/>
      <c r="O30" s="27"/>
    </row>
    <row r="31" spans="2:19" hidden="1" x14ac:dyDescent="0.2"/>
    <row r="32" spans="2:19" hidden="1" x14ac:dyDescent="0.2"/>
    <row r="33" spans="2:2" hidden="1" x14ac:dyDescent="0.2"/>
    <row r="34" spans="2:2" hidden="1" x14ac:dyDescent="0.2"/>
    <row r="35" spans="2:2" hidden="1" x14ac:dyDescent="0.2"/>
    <row r="36" spans="2:2" hidden="1" x14ac:dyDescent="0.2"/>
    <row r="37" spans="2:2" hidden="1" x14ac:dyDescent="0.2"/>
    <row r="38" spans="2:2" hidden="1" x14ac:dyDescent="0.2"/>
    <row r="39" spans="2:2" hidden="1" x14ac:dyDescent="0.2">
      <c r="B39" s="27"/>
    </row>
  </sheetData>
  <sheetProtection algorithmName="SHA-512" hashValue="UiD2IGbkGW4ZD7fCg39HuN06nBobExOpzKTk6nYCHTlFn4pK4EQI4IKcv55Wuk7HLW4gYBfil46AcQAoKvI7Ww==" saltValue="QpqBaKVVothMVOLg1M8DRw==" spinCount="100000" sheet="1" objects="1" scenarios="1"/>
  <mergeCells count="2">
    <mergeCell ref="B2:S2"/>
    <mergeCell ref="B4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2979-821B-45EE-8B38-4A6DF52A730A}">
  <dimension ref="A1:AE61"/>
  <sheetViews>
    <sheetView showGridLines="0" showZeros="0" workbookViewId="0">
      <selection activeCell="L12" sqref="L12"/>
    </sheetView>
  </sheetViews>
  <sheetFormatPr baseColWidth="10" defaultColWidth="0" defaultRowHeight="14" zeroHeight="1" x14ac:dyDescent="0.15"/>
  <cols>
    <col min="1" max="1" width="9.1640625" style="3" customWidth="1"/>
    <col min="2" max="2" width="26.5" style="3" customWidth="1"/>
    <col min="3" max="3" width="21.33203125" style="3" customWidth="1"/>
    <col min="4" max="4" width="14.1640625" style="3" customWidth="1"/>
    <col min="5" max="5" width="14" style="4" customWidth="1"/>
    <col min="6" max="6" width="15.83203125" style="3" customWidth="1"/>
    <col min="7" max="7" width="16.33203125" style="3" customWidth="1"/>
    <col min="8" max="8" width="15.33203125" style="3" customWidth="1"/>
    <col min="9" max="9" width="15.1640625" style="4" customWidth="1"/>
    <col min="10" max="10" width="16.6640625" style="3" customWidth="1"/>
    <col min="11" max="11" width="16.5" style="3" customWidth="1"/>
    <col min="12" max="12" width="11.83203125" style="4" customWidth="1"/>
    <col min="13" max="13" width="12.5" style="3" customWidth="1"/>
    <col min="14" max="14" width="17.6640625" style="3" customWidth="1"/>
    <col min="15" max="15" width="9.33203125" style="4" customWidth="1"/>
    <col min="16" max="16" width="9.33203125" style="3" hidden="1" customWidth="1"/>
    <col min="17" max="17" width="13.1640625" style="3" hidden="1" customWidth="1"/>
    <col min="18" max="18" width="9.33203125" style="4" hidden="1" customWidth="1"/>
    <col min="19" max="19" width="9.33203125" style="3" hidden="1" customWidth="1"/>
    <col min="20" max="20" width="13.1640625" style="3" hidden="1" customWidth="1"/>
    <col min="21" max="21" width="9.33203125" style="4" hidden="1" customWidth="1"/>
    <col min="22" max="22" width="9.33203125" style="3" hidden="1" customWidth="1"/>
    <col min="23" max="23" width="13.1640625" style="3" hidden="1" customWidth="1"/>
    <col min="24" max="24" width="9.1640625" style="3" hidden="1" customWidth="1"/>
    <col min="25" max="26" width="14.33203125" style="3" hidden="1" customWidth="1"/>
    <col min="27" max="28" width="9.1640625" style="3" hidden="1" customWidth="1"/>
    <col min="29" max="29" width="14" style="3" hidden="1" customWidth="1"/>
    <col min="30" max="16384" width="9.1640625" style="3" hidden="1"/>
  </cols>
  <sheetData>
    <row r="1" spans="1:31" ht="19.5" customHeight="1" x14ac:dyDescent="0.15">
      <c r="A1" s="5" t="s">
        <v>71</v>
      </c>
      <c r="B1" s="59"/>
      <c r="O1" s="46"/>
      <c r="P1" s="17"/>
      <c r="Q1" s="17"/>
      <c r="R1" s="46"/>
      <c r="S1" s="17"/>
      <c r="T1" s="17"/>
      <c r="U1" s="46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 thickBot="1" x14ac:dyDescent="0.2">
      <c r="B2" s="6"/>
      <c r="O2" s="46"/>
      <c r="P2" s="17"/>
      <c r="Q2" s="17"/>
      <c r="R2" s="46"/>
      <c r="S2" s="17"/>
      <c r="T2" s="17"/>
      <c r="U2" s="46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x14ac:dyDescent="0.15">
      <c r="B3" s="171" t="s">
        <v>1</v>
      </c>
      <c r="C3" s="173" t="s">
        <v>29</v>
      </c>
      <c r="D3" s="163">
        <v>2020</v>
      </c>
      <c r="E3" s="164"/>
      <c r="F3" s="164"/>
      <c r="G3" s="165"/>
      <c r="H3" s="166">
        <v>2021</v>
      </c>
      <c r="I3" s="167"/>
      <c r="J3" s="167"/>
      <c r="K3" s="167"/>
      <c r="L3" s="168" t="s">
        <v>40</v>
      </c>
      <c r="M3" s="169"/>
      <c r="N3" s="170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7"/>
      <c r="AB3" s="17"/>
      <c r="AC3" s="17"/>
      <c r="AD3" s="17"/>
      <c r="AE3" s="17"/>
    </row>
    <row r="4" spans="1:31" ht="37.5" customHeight="1" x14ac:dyDescent="0.15">
      <c r="B4" s="172"/>
      <c r="C4" s="174"/>
      <c r="D4" s="2" t="s">
        <v>2</v>
      </c>
      <c r="E4" s="69" t="s">
        <v>22</v>
      </c>
      <c r="F4" s="66" t="s">
        <v>64</v>
      </c>
      <c r="G4" s="1" t="s">
        <v>5</v>
      </c>
      <c r="H4" s="12" t="s">
        <v>21</v>
      </c>
      <c r="I4" s="69" t="s">
        <v>22</v>
      </c>
      <c r="J4" s="10" t="s">
        <v>65</v>
      </c>
      <c r="K4" s="11" t="s">
        <v>63</v>
      </c>
      <c r="L4" s="86" t="s">
        <v>22</v>
      </c>
      <c r="M4" s="85" t="s">
        <v>4</v>
      </c>
      <c r="N4" s="128" t="s">
        <v>5</v>
      </c>
      <c r="O4" s="46"/>
      <c r="P4" s="17"/>
      <c r="Q4" s="17"/>
      <c r="R4" s="46"/>
      <c r="S4" s="17"/>
      <c r="T4" s="17"/>
      <c r="U4" s="46"/>
      <c r="V4" s="17"/>
      <c r="W4" s="17"/>
      <c r="X4" s="46"/>
      <c r="Y4" s="49"/>
      <c r="Z4" s="49"/>
      <c r="AA4" s="17"/>
      <c r="AB4" s="17"/>
      <c r="AC4" s="17"/>
      <c r="AD4" s="17"/>
      <c r="AE4" s="17"/>
    </row>
    <row r="5" spans="1:31" s="7" customFormat="1" ht="16.5" customHeight="1" x14ac:dyDescent="0.15">
      <c r="B5" s="129" t="s">
        <v>30</v>
      </c>
      <c r="C5" s="14" t="s">
        <v>26</v>
      </c>
      <c r="D5" s="71">
        <v>125</v>
      </c>
      <c r="E5" s="15">
        <v>0.25</v>
      </c>
      <c r="F5" s="16">
        <f>ROUND(E5*'Billable Hours'!$B$14,0)</f>
        <v>248</v>
      </c>
      <c r="G5" s="64">
        <f>IFERROR((F5*D5),"")</f>
        <v>31000</v>
      </c>
      <c r="H5" s="81">
        <v>128.75</v>
      </c>
      <c r="I5" s="15">
        <v>0.25</v>
      </c>
      <c r="J5" s="88">
        <f>ROUND(I5*'Billable Hours'!$C$14,0)</f>
        <v>250</v>
      </c>
      <c r="K5" s="84">
        <f>J5*H5</f>
        <v>32187.5</v>
      </c>
      <c r="L5" s="21">
        <f t="shared" ref="L5:L15" si="0">IFERROR(AVERAGE(E5,I5), "")</f>
        <v>0.25</v>
      </c>
      <c r="M5" s="88">
        <f t="shared" ref="M5:M11" si="1">SUM(F5+J5)</f>
        <v>498</v>
      </c>
      <c r="N5" s="130">
        <f>G5+K5</f>
        <v>63187.5</v>
      </c>
      <c r="O5" s="50"/>
      <c r="P5" s="51"/>
      <c r="Q5" s="52"/>
      <c r="R5" s="50"/>
      <c r="S5" s="51"/>
      <c r="T5" s="52"/>
      <c r="U5" s="50"/>
      <c r="V5" s="51"/>
      <c r="W5" s="52"/>
      <c r="X5" s="53"/>
      <c r="Y5" s="51"/>
      <c r="Z5" s="52"/>
      <c r="AA5" s="13"/>
      <c r="AB5" s="13"/>
      <c r="AC5" s="13"/>
      <c r="AD5" s="51"/>
      <c r="AE5" s="51"/>
    </row>
    <row r="6" spans="1:31" x14ac:dyDescent="0.15">
      <c r="B6" s="131" t="s">
        <v>34</v>
      </c>
      <c r="C6" s="77" t="s">
        <v>24</v>
      </c>
      <c r="D6" s="74">
        <v>200</v>
      </c>
      <c r="E6" s="70">
        <v>0.05</v>
      </c>
      <c r="F6" s="96">
        <f>ROUND(E6*'Billable Hours'!$B$14,0)</f>
        <v>50</v>
      </c>
      <c r="G6" s="65">
        <f>IFERROR((F6*D6),"")</f>
        <v>10000</v>
      </c>
      <c r="H6" s="68">
        <v>206</v>
      </c>
      <c r="I6" s="22">
        <v>0.05</v>
      </c>
      <c r="J6" s="96">
        <f>ROUND(I6*'Billable Hours'!$C$14,0)</f>
        <v>50</v>
      </c>
      <c r="K6" s="103">
        <f t="shared" ref="K6:K15" si="2">J6*H6</f>
        <v>10300</v>
      </c>
      <c r="L6" s="87">
        <f t="shared" si="0"/>
        <v>0.05</v>
      </c>
      <c r="M6" s="96">
        <f t="shared" si="1"/>
        <v>100</v>
      </c>
      <c r="N6" s="132">
        <f>G6+K6</f>
        <v>20300</v>
      </c>
      <c r="O6" s="60"/>
      <c r="P6" s="17"/>
      <c r="Q6" s="43"/>
      <c r="R6" s="60"/>
      <c r="S6" s="17"/>
      <c r="T6" s="43"/>
      <c r="U6" s="60"/>
      <c r="V6" s="17"/>
      <c r="W6" s="43"/>
      <c r="X6" s="42"/>
      <c r="Y6" s="17"/>
      <c r="Z6" s="43"/>
      <c r="AA6" s="17"/>
      <c r="AB6" s="17"/>
      <c r="AC6" s="17"/>
      <c r="AD6" s="17"/>
      <c r="AE6" s="17"/>
    </row>
    <row r="7" spans="1:31" x14ac:dyDescent="0.15">
      <c r="B7" s="131" t="s">
        <v>35</v>
      </c>
      <c r="C7" s="77" t="s">
        <v>25</v>
      </c>
      <c r="D7" s="68">
        <v>150</v>
      </c>
      <c r="E7" s="22">
        <v>0.1</v>
      </c>
      <c r="F7" s="96">
        <f>ROUND(E7*'Billable Hours'!$B$14,0)</f>
        <v>99</v>
      </c>
      <c r="G7" s="65">
        <f>IFERROR((F7*D7),"")</f>
        <v>14850</v>
      </c>
      <c r="H7" s="68">
        <v>154.5</v>
      </c>
      <c r="I7" s="22">
        <v>0.1</v>
      </c>
      <c r="J7" s="96">
        <f>ROUND(I7*'Billable Hours'!$C$14,0)</f>
        <v>100</v>
      </c>
      <c r="K7" s="103">
        <f t="shared" si="2"/>
        <v>15450</v>
      </c>
      <c r="L7" s="87">
        <f t="shared" si="0"/>
        <v>0.1</v>
      </c>
      <c r="M7" s="96">
        <f t="shared" si="1"/>
        <v>199</v>
      </c>
      <c r="N7" s="132">
        <f t="shared" ref="N7:N15" si="3">G7+K7</f>
        <v>30300</v>
      </c>
      <c r="O7" s="60"/>
      <c r="P7" s="17"/>
      <c r="Q7" s="43"/>
      <c r="R7" s="60"/>
      <c r="S7" s="17"/>
      <c r="T7" s="43"/>
      <c r="U7" s="60"/>
      <c r="V7" s="17"/>
      <c r="W7" s="43"/>
      <c r="X7" s="42"/>
      <c r="Y7" s="17"/>
      <c r="Z7" s="43"/>
      <c r="AA7" s="17"/>
      <c r="AB7" s="17"/>
      <c r="AC7" s="17"/>
      <c r="AD7" s="17"/>
      <c r="AE7" s="17"/>
    </row>
    <row r="8" spans="1:31" x14ac:dyDescent="0.15">
      <c r="B8" s="131" t="s">
        <v>36</v>
      </c>
      <c r="C8" s="77" t="s">
        <v>26</v>
      </c>
      <c r="D8" s="68">
        <v>100</v>
      </c>
      <c r="E8" s="22">
        <v>0.25</v>
      </c>
      <c r="F8" s="96">
        <f>ROUND(E8*'Billable Hours'!$B$14,0)</f>
        <v>248</v>
      </c>
      <c r="G8" s="65">
        <f t="shared" ref="G8:G15" si="4">IFERROR((F8*D8),"")</f>
        <v>24800</v>
      </c>
      <c r="H8" s="68">
        <v>103</v>
      </c>
      <c r="I8" s="22">
        <v>0.25</v>
      </c>
      <c r="J8" s="96">
        <f>ROUND(I8*'Billable Hours'!$C$14,0)</f>
        <v>250</v>
      </c>
      <c r="K8" s="103">
        <f t="shared" si="2"/>
        <v>25750</v>
      </c>
      <c r="L8" s="87">
        <f t="shared" si="0"/>
        <v>0.25</v>
      </c>
      <c r="M8" s="96">
        <f t="shared" si="1"/>
        <v>498</v>
      </c>
      <c r="N8" s="132">
        <f t="shared" si="3"/>
        <v>50550</v>
      </c>
      <c r="O8" s="60"/>
      <c r="P8" s="17"/>
      <c r="Q8" s="43"/>
      <c r="R8" s="60"/>
      <c r="S8" s="17"/>
      <c r="T8" s="43"/>
      <c r="U8" s="60"/>
      <c r="V8" s="17"/>
      <c r="W8" s="43"/>
      <c r="X8" s="42"/>
      <c r="Y8" s="17"/>
      <c r="Z8" s="43"/>
      <c r="AA8" s="17"/>
      <c r="AB8" s="17"/>
      <c r="AC8" s="17"/>
      <c r="AD8" s="17"/>
      <c r="AE8" s="17"/>
    </row>
    <row r="9" spans="1:31" x14ac:dyDescent="0.15">
      <c r="B9" s="131" t="s">
        <v>37</v>
      </c>
      <c r="C9" s="77" t="s">
        <v>25</v>
      </c>
      <c r="D9" s="68">
        <v>75</v>
      </c>
      <c r="E9" s="22">
        <v>1</v>
      </c>
      <c r="F9" s="96">
        <f>ROUND(E9*'Billable Hours'!$B$14,0)</f>
        <v>992</v>
      </c>
      <c r="G9" s="65">
        <f t="shared" si="4"/>
        <v>74400</v>
      </c>
      <c r="H9" s="68">
        <v>77.25</v>
      </c>
      <c r="I9" s="22">
        <v>1</v>
      </c>
      <c r="J9" s="96">
        <f>ROUND(I9*'Billable Hours'!$C$14,0)</f>
        <v>1000</v>
      </c>
      <c r="K9" s="103">
        <f t="shared" si="2"/>
        <v>77250</v>
      </c>
      <c r="L9" s="87">
        <f t="shared" si="0"/>
        <v>1</v>
      </c>
      <c r="M9" s="96">
        <f t="shared" si="1"/>
        <v>1992</v>
      </c>
      <c r="N9" s="132">
        <f t="shared" si="3"/>
        <v>151650</v>
      </c>
      <c r="O9" s="60"/>
      <c r="P9" s="17"/>
      <c r="Q9" s="43"/>
      <c r="R9" s="60"/>
      <c r="S9" s="17"/>
      <c r="T9" s="43"/>
      <c r="U9" s="60"/>
      <c r="V9" s="17"/>
      <c r="W9" s="43"/>
      <c r="X9" s="42"/>
      <c r="Y9" s="17"/>
      <c r="Z9" s="43"/>
      <c r="AA9" s="17"/>
      <c r="AB9" s="17"/>
      <c r="AC9" s="17"/>
      <c r="AD9" s="17"/>
      <c r="AE9" s="17"/>
    </row>
    <row r="10" spans="1:31" x14ac:dyDescent="0.15">
      <c r="B10" s="131" t="s">
        <v>38</v>
      </c>
      <c r="C10" s="77" t="s">
        <v>28</v>
      </c>
      <c r="D10" s="68">
        <v>50</v>
      </c>
      <c r="E10" s="22">
        <v>0.75</v>
      </c>
      <c r="F10" s="96">
        <f>ROUND(E10*'Billable Hours'!$B$14,0)</f>
        <v>744</v>
      </c>
      <c r="G10" s="65">
        <f t="shared" si="4"/>
        <v>37200</v>
      </c>
      <c r="H10" s="68">
        <v>51.5</v>
      </c>
      <c r="I10" s="22">
        <v>0.75</v>
      </c>
      <c r="J10" s="96">
        <f>ROUND(I10*'Billable Hours'!$C$14,0)</f>
        <v>750</v>
      </c>
      <c r="K10" s="103">
        <f t="shared" si="2"/>
        <v>38625</v>
      </c>
      <c r="L10" s="87">
        <f t="shared" si="0"/>
        <v>0.75</v>
      </c>
      <c r="M10" s="96">
        <f t="shared" si="1"/>
        <v>1494</v>
      </c>
      <c r="N10" s="132">
        <f t="shared" si="3"/>
        <v>75825</v>
      </c>
      <c r="O10" s="60"/>
      <c r="P10" s="17"/>
      <c r="Q10" s="43"/>
      <c r="R10" s="60"/>
      <c r="S10" s="17"/>
      <c r="T10" s="43"/>
      <c r="U10" s="60"/>
      <c r="V10" s="17"/>
      <c r="W10" s="43"/>
      <c r="X10" s="42"/>
      <c r="Y10" s="17"/>
      <c r="Z10" s="43"/>
      <c r="AA10" s="17"/>
      <c r="AB10" s="17"/>
      <c r="AC10" s="17"/>
      <c r="AD10" s="17"/>
      <c r="AE10" s="17"/>
    </row>
    <row r="11" spans="1:31" x14ac:dyDescent="0.15">
      <c r="B11" s="131" t="s">
        <v>68</v>
      </c>
      <c r="C11" s="77" t="s">
        <v>25</v>
      </c>
      <c r="D11" s="72">
        <v>150</v>
      </c>
      <c r="E11" s="22">
        <v>0.1</v>
      </c>
      <c r="F11" s="96">
        <f>ROUND(E11*'Billable Hours'!$B$14,0)</f>
        <v>99</v>
      </c>
      <c r="G11" s="65">
        <f t="shared" si="4"/>
        <v>14850</v>
      </c>
      <c r="H11" s="72"/>
      <c r="I11" s="22"/>
      <c r="J11" s="96">
        <f>ROUND(I11*'Billable Hours'!$C$14,0)</f>
        <v>0</v>
      </c>
      <c r="K11" s="103">
        <f t="shared" si="2"/>
        <v>0</v>
      </c>
      <c r="L11" s="87">
        <f t="shared" si="0"/>
        <v>0.1</v>
      </c>
      <c r="M11" s="96">
        <f t="shared" si="1"/>
        <v>99</v>
      </c>
      <c r="N11" s="132">
        <f>G11+K11</f>
        <v>14850</v>
      </c>
      <c r="O11" s="60"/>
      <c r="P11" s="17"/>
      <c r="Q11" s="43"/>
      <c r="R11" s="60"/>
      <c r="S11" s="17"/>
      <c r="T11" s="43"/>
      <c r="U11" s="60"/>
      <c r="V11" s="17"/>
      <c r="W11" s="43"/>
      <c r="X11" s="42"/>
      <c r="Y11" s="17"/>
      <c r="Z11" s="43"/>
      <c r="AA11" s="17"/>
      <c r="AB11" s="17"/>
      <c r="AC11" s="17"/>
      <c r="AD11" s="17"/>
      <c r="AE11" s="17"/>
    </row>
    <row r="12" spans="1:31" x14ac:dyDescent="0.15">
      <c r="B12" s="131"/>
      <c r="C12" s="77"/>
      <c r="D12" s="72"/>
      <c r="E12" s="22"/>
      <c r="F12" s="96">
        <f>ROUND(E12*'Billable Hours'!$B$14,0)</f>
        <v>0</v>
      </c>
      <c r="G12" s="65">
        <f t="shared" si="4"/>
        <v>0</v>
      </c>
      <c r="H12" s="72"/>
      <c r="I12" s="22"/>
      <c r="J12" s="96">
        <f>ROUND(I12*'Billable Hours'!$C$14,0)</f>
        <v>0</v>
      </c>
      <c r="K12" s="103">
        <f t="shared" si="2"/>
        <v>0</v>
      </c>
      <c r="L12" s="87" t="str">
        <f t="shared" si="0"/>
        <v/>
      </c>
      <c r="M12" s="96">
        <f t="shared" ref="M12:M15" si="5">SUM(F12+J12)</f>
        <v>0</v>
      </c>
      <c r="N12" s="132">
        <f t="shared" si="3"/>
        <v>0</v>
      </c>
      <c r="O12" s="60"/>
      <c r="P12" s="17"/>
      <c r="Q12" s="43"/>
      <c r="R12" s="60"/>
      <c r="S12" s="17"/>
      <c r="T12" s="43"/>
      <c r="U12" s="60"/>
      <c r="V12" s="17"/>
      <c r="W12" s="43"/>
      <c r="X12" s="42"/>
      <c r="Y12" s="17"/>
      <c r="Z12" s="43"/>
      <c r="AA12" s="17"/>
      <c r="AB12" s="17"/>
      <c r="AC12" s="17"/>
      <c r="AD12" s="17"/>
      <c r="AE12" s="17"/>
    </row>
    <row r="13" spans="1:31" x14ac:dyDescent="0.15">
      <c r="B13" s="131"/>
      <c r="C13" s="77"/>
      <c r="D13" s="72"/>
      <c r="E13" s="22"/>
      <c r="F13" s="96">
        <f>ROUND(E13*'Billable Hours'!$B$14,0)</f>
        <v>0</v>
      </c>
      <c r="G13" s="65">
        <f t="shared" si="4"/>
        <v>0</v>
      </c>
      <c r="H13" s="72"/>
      <c r="I13" s="22"/>
      <c r="J13" s="96">
        <f>ROUND(I13*'Billable Hours'!$C$14,0)</f>
        <v>0</v>
      </c>
      <c r="K13" s="103">
        <f t="shared" si="2"/>
        <v>0</v>
      </c>
      <c r="L13" s="87" t="str">
        <f t="shared" si="0"/>
        <v/>
      </c>
      <c r="M13" s="96">
        <f t="shared" si="5"/>
        <v>0</v>
      </c>
      <c r="N13" s="132">
        <f t="shared" si="3"/>
        <v>0</v>
      </c>
      <c r="O13" s="60"/>
      <c r="P13" s="17"/>
      <c r="Q13" s="43"/>
      <c r="R13" s="60"/>
      <c r="S13" s="17"/>
      <c r="T13" s="43"/>
      <c r="U13" s="60"/>
      <c r="V13" s="17"/>
      <c r="W13" s="43"/>
      <c r="X13" s="42"/>
      <c r="Y13" s="17"/>
      <c r="Z13" s="43"/>
      <c r="AA13" s="17"/>
      <c r="AB13" s="17"/>
      <c r="AC13" s="17"/>
      <c r="AD13" s="17"/>
      <c r="AE13" s="17"/>
    </row>
    <row r="14" spans="1:31" x14ac:dyDescent="0.15">
      <c r="B14" s="131"/>
      <c r="C14" s="77"/>
      <c r="D14" s="72"/>
      <c r="E14" s="22"/>
      <c r="F14" s="96">
        <f>ROUND(E14*'Billable Hours'!$B$14,0)</f>
        <v>0</v>
      </c>
      <c r="G14" s="65">
        <f t="shared" si="4"/>
        <v>0</v>
      </c>
      <c r="H14" s="72"/>
      <c r="I14" s="22"/>
      <c r="J14" s="96">
        <f>ROUND(I14*'Billable Hours'!$C$14,0)</f>
        <v>0</v>
      </c>
      <c r="K14" s="103">
        <f t="shared" si="2"/>
        <v>0</v>
      </c>
      <c r="L14" s="87" t="str">
        <f>IFERROR(AVERAGE(E14,I14), "")</f>
        <v/>
      </c>
      <c r="M14" s="96">
        <f t="shared" si="5"/>
        <v>0</v>
      </c>
      <c r="N14" s="132">
        <f t="shared" si="3"/>
        <v>0</v>
      </c>
      <c r="O14" s="60"/>
      <c r="P14" s="17"/>
      <c r="Q14" s="43"/>
      <c r="R14" s="60"/>
      <c r="S14" s="17"/>
      <c r="T14" s="43"/>
      <c r="U14" s="60"/>
      <c r="V14" s="17"/>
      <c r="W14" s="43"/>
      <c r="X14" s="42"/>
      <c r="Y14" s="17"/>
      <c r="Z14" s="43"/>
      <c r="AA14" s="17"/>
      <c r="AB14" s="17"/>
      <c r="AC14" s="17"/>
      <c r="AD14" s="17"/>
      <c r="AE14" s="17"/>
    </row>
    <row r="15" spans="1:31" x14ac:dyDescent="0.15">
      <c r="B15" s="133"/>
      <c r="C15" s="78"/>
      <c r="D15" s="75"/>
      <c r="E15" s="79"/>
      <c r="F15" s="97">
        <f>ROUND(E15*'Billable Hours'!$B$14,0)</f>
        <v>0</v>
      </c>
      <c r="G15" s="80">
        <f t="shared" si="4"/>
        <v>0</v>
      </c>
      <c r="H15" s="75"/>
      <c r="I15" s="79"/>
      <c r="J15" s="96">
        <f>ROUND(I15*'Billable Hours'!$C$14,0)</f>
        <v>0</v>
      </c>
      <c r="K15" s="104">
        <f t="shared" si="2"/>
        <v>0</v>
      </c>
      <c r="L15" s="87" t="str">
        <f t="shared" si="0"/>
        <v/>
      </c>
      <c r="M15" s="96">
        <f t="shared" si="5"/>
        <v>0</v>
      </c>
      <c r="N15" s="132">
        <f t="shared" si="3"/>
        <v>0</v>
      </c>
      <c r="O15" s="60"/>
      <c r="P15" s="17"/>
      <c r="Q15" s="43"/>
      <c r="R15" s="60"/>
      <c r="S15" s="17"/>
      <c r="T15" s="43"/>
      <c r="U15" s="60"/>
      <c r="V15" s="17"/>
      <c r="W15" s="43"/>
      <c r="X15" s="42"/>
      <c r="Y15" s="17"/>
      <c r="Z15" s="43"/>
      <c r="AA15" s="17"/>
      <c r="AB15" s="17"/>
      <c r="AC15" s="17"/>
      <c r="AD15" s="17"/>
      <c r="AE15" s="17"/>
    </row>
    <row r="16" spans="1:31" x14ac:dyDescent="0.15">
      <c r="B16" s="134"/>
      <c r="C16" s="76"/>
      <c r="D16" s="67" t="s">
        <v>39</v>
      </c>
      <c r="E16" s="73">
        <f>AVERAGE(E6:E15)</f>
        <v>0.375</v>
      </c>
      <c r="F16" s="82">
        <f>SUM(F6:F15)</f>
        <v>2232</v>
      </c>
      <c r="G16" s="102">
        <f>SUM(G6:G15)</f>
        <v>176100</v>
      </c>
      <c r="H16" s="55"/>
      <c r="I16" s="54">
        <f>AVERAGE(I6:I15)</f>
        <v>0.43</v>
      </c>
      <c r="J16" s="83">
        <f>SUM(J6:J15)</f>
        <v>2150</v>
      </c>
      <c r="K16" s="105">
        <f>SUM(K6:K15)</f>
        <v>167375</v>
      </c>
      <c r="L16" s="106">
        <f>IFERROR(AVERAGE(L5:L15), "")</f>
        <v>0.35714285714285715</v>
      </c>
      <c r="M16" s="107">
        <f>SUM(M5:M15)</f>
        <v>4880</v>
      </c>
      <c r="N16" s="135">
        <f>SUM(N6:N15)</f>
        <v>343475</v>
      </c>
      <c r="O16" s="61"/>
      <c r="P16" s="62"/>
      <c r="Q16" s="58"/>
      <c r="R16" s="61"/>
      <c r="S16" s="62"/>
      <c r="T16" s="58"/>
      <c r="U16" s="61"/>
      <c r="V16" s="62"/>
      <c r="W16" s="58"/>
      <c r="X16" s="56"/>
      <c r="Y16" s="57"/>
      <c r="Z16" s="58"/>
      <c r="AA16" s="17"/>
      <c r="AB16" s="17"/>
      <c r="AC16" s="17"/>
      <c r="AD16" s="17"/>
      <c r="AE16" s="17"/>
    </row>
    <row r="17" spans="2:31" ht="15" thickBot="1" x14ac:dyDescent="0.2">
      <c r="B17" s="136"/>
      <c r="C17" s="137"/>
      <c r="D17" s="137"/>
      <c r="E17" s="138"/>
      <c r="F17" s="137"/>
      <c r="G17" s="137"/>
      <c r="H17" s="137"/>
      <c r="I17" s="138"/>
      <c r="J17" s="137"/>
      <c r="K17" s="137"/>
      <c r="L17" s="138"/>
      <c r="M17" s="137"/>
      <c r="N17" s="139"/>
      <c r="O17" s="46"/>
      <c r="P17" s="17"/>
      <c r="Q17" s="17"/>
      <c r="R17" s="46"/>
      <c r="S17" s="17"/>
      <c r="T17" s="17"/>
      <c r="U17" s="46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x14ac:dyDescent="0.15">
      <c r="B18" s="3" t="s">
        <v>69</v>
      </c>
    </row>
    <row r="19" spans="2:31" x14ac:dyDescent="0.15"/>
    <row r="20" spans="2:31" hidden="1" x14ac:dyDescent="0.15"/>
    <row r="21" spans="2:31" hidden="1" x14ac:dyDescent="0.15"/>
    <row r="22" spans="2:31" hidden="1" x14ac:dyDescent="0.15"/>
    <row r="23" spans="2:31" hidden="1" x14ac:dyDescent="0.15"/>
    <row r="24" spans="2:31" hidden="1" x14ac:dyDescent="0.15"/>
    <row r="25" spans="2:31" hidden="1" x14ac:dyDescent="0.15"/>
    <row r="26" spans="2:31" hidden="1" x14ac:dyDescent="0.15"/>
    <row r="27" spans="2:31" hidden="1" x14ac:dyDescent="0.15"/>
    <row r="28" spans="2:31" hidden="1" x14ac:dyDescent="0.15"/>
    <row r="29" spans="2:31" hidden="1" x14ac:dyDescent="0.15"/>
    <row r="30" spans="2:31" hidden="1" x14ac:dyDescent="0.15"/>
    <row r="31" spans="2:31" hidden="1" x14ac:dyDescent="0.15"/>
    <row r="32" spans="2:3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</sheetData>
  <mergeCells count="5">
    <mergeCell ref="D3:G3"/>
    <mergeCell ref="H3:K3"/>
    <mergeCell ref="L3:N3"/>
    <mergeCell ref="B3:B4"/>
    <mergeCell ref="C3:C4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E0B4CA-B403-46E7-B0DB-4F5F3DCBE057}">
          <x14:formula1>
            <xm:f>'Billable Hours'!$A$18:$A$22</xm:f>
          </x14:formula1>
          <xm:sqref>C5:C15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E303-EA26-4359-94C6-3DD834B65D04}">
  <dimension ref="A1:G32"/>
  <sheetViews>
    <sheetView showGridLines="0" topLeftCell="A13" workbookViewId="0">
      <selection activeCell="D30" sqref="D30"/>
    </sheetView>
  </sheetViews>
  <sheetFormatPr baseColWidth="10" defaultColWidth="0" defaultRowHeight="14" zeroHeight="1" x14ac:dyDescent="0.15"/>
  <cols>
    <col min="1" max="1" width="9.1640625" style="3" customWidth="1"/>
    <col min="2" max="2" width="56" style="3" bestFit="1" customWidth="1"/>
    <col min="3" max="3" width="39.5" style="3" customWidth="1"/>
    <col min="4" max="4" width="21.83203125" style="3" customWidth="1"/>
    <col min="5" max="5" width="51.6640625" style="3" customWidth="1"/>
    <col min="6" max="6" width="9.1640625" style="3" customWidth="1"/>
    <col min="7" max="7" width="0" style="3" hidden="1" customWidth="1"/>
    <col min="8" max="16384" width="9.1640625" style="3" hidden="1"/>
  </cols>
  <sheetData>
    <row r="1" spans="1:6" x14ac:dyDescent="0.15">
      <c r="A1" s="5" t="s">
        <v>77</v>
      </c>
      <c r="B1" s="5"/>
    </row>
    <row r="2" spans="1:6" ht="15" thickBot="1" x14ac:dyDescent="0.2"/>
    <row r="3" spans="1:6" ht="15" x14ac:dyDescent="0.15">
      <c r="B3" s="140" t="s">
        <v>62</v>
      </c>
      <c r="C3" s="141" t="s">
        <v>46</v>
      </c>
      <c r="D3" s="142" t="s">
        <v>47</v>
      </c>
      <c r="E3" s="152" t="s">
        <v>48</v>
      </c>
      <c r="F3" s="6"/>
    </row>
    <row r="4" spans="1:6" ht="15" x14ac:dyDescent="0.15">
      <c r="B4" s="153" t="s">
        <v>41</v>
      </c>
      <c r="C4" s="154" t="s">
        <v>66</v>
      </c>
      <c r="D4" s="155">
        <v>400</v>
      </c>
      <c r="E4" s="148"/>
      <c r="F4" s="6"/>
    </row>
    <row r="5" spans="1:6" ht="15" x14ac:dyDescent="0.15">
      <c r="B5" s="143" t="s">
        <v>58</v>
      </c>
      <c r="C5" s="24" t="s">
        <v>61</v>
      </c>
      <c r="D5" s="25">
        <v>900</v>
      </c>
      <c r="E5" s="149"/>
    </row>
    <row r="6" spans="1:6" ht="15" x14ac:dyDescent="0.15">
      <c r="B6" s="143" t="s">
        <v>32</v>
      </c>
      <c r="C6" s="24" t="s">
        <v>49</v>
      </c>
      <c r="D6" s="25">
        <v>300</v>
      </c>
      <c r="E6" s="149"/>
    </row>
    <row r="7" spans="1:6" ht="15" x14ac:dyDescent="0.15">
      <c r="B7" s="143" t="s">
        <v>59</v>
      </c>
      <c r="C7" s="24" t="s">
        <v>67</v>
      </c>
      <c r="D7" s="25">
        <v>500</v>
      </c>
      <c r="E7" s="149"/>
    </row>
    <row r="8" spans="1:6" x14ac:dyDescent="0.15">
      <c r="B8" s="143"/>
      <c r="C8" s="24"/>
      <c r="D8" s="25"/>
      <c r="E8" s="149"/>
    </row>
    <row r="9" spans="1:6" x14ac:dyDescent="0.15">
      <c r="B9" s="143"/>
      <c r="C9" s="24"/>
      <c r="D9" s="25"/>
      <c r="E9" s="149"/>
    </row>
    <row r="10" spans="1:6" x14ac:dyDescent="0.15">
      <c r="B10" s="143"/>
      <c r="C10" s="24"/>
      <c r="D10" s="25"/>
      <c r="E10" s="149"/>
    </row>
    <row r="11" spans="1:6" x14ac:dyDescent="0.15">
      <c r="B11" s="143"/>
      <c r="C11" s="24"/>
      <c r="D11" s="25"/>
      <c r="E11" s="149"/>
    </row>
    <row r="12" spans="1:6" x14ac:dyDescent="0.15">
      <c r="B12" s="143"/>
      <c r="C12" s="24"/>
      <c r="D12" s="25"/>
      <c r="E12" s="149"/>
    </row>
    <row r="13" spans="1:6" x14ac:dyDescent="0.15">
      <c r="B13" s="143"/>
      <c r="C13" s="24"/>
      <c r="D13" s="25"/>
      <c r="E13" s="149"/>
    </row>
    <row r="14" spans="1:6" x14ac:dyDescent="0.15">
      <c r="B14" s="143"/>
      <c r="C14" s="24"/>
      <c r="D14" s="25"/>
      <c r="E14" s="149"/>
    </row>
    <row r="15" spans="1:6" x14ac:dyDescent="0.15">
      <c r="B15" s="143"/>
      <c r="C15" s="24"/>
      <c r="D15" s="25"/>
      <c r="E15" s="149"/>
    </row>
    <row r="16" spans="1:6" x14ac:dyDescent="0.15">
      <c r="B16" s="143"/>
      <c r="C16" s="24"/>
      <c r="D16" s="25"/>
      <c r="E16" s="149"/>
    </row>
    <row r="17" spans="1:5" x14ac:dyDescent="0.15">
      <c r="B17" s="143"/>
      <c r="C17" s="24"/>
      <c r="D17" s="25"/>
      <c r="E17" s="149"/>
    </row>
    <row r="18" spans="1:5" x14ac:dyDescent="0.15">
      <c r="B18" s="143"/>
      <c r="C18" s="24"/>
      <c r="D18" s="25"/>
      <c r="E18" s="149"/>
    </row>
    <row r="19" spans="1:5" x14ac:dyDescent="0.15">
      <c r="B19" s="143"/>
      <c r="C19" s="24"/>
      <c r="D19" s="25"/>
      <c r="E19" s="149"/>
    </row>
    <row r="20" spans="1:5" x14ac:dyDescent="0.15">
      <c r="B20" s="143"/>
      <c r="C20" s="24"/>
      <c r="D20" s="25"/>
      <c r="E20" s="149"/>
    </row>
    <row r="21" spans="1:5" x14ac:dyDescent="0.15">
      <c r="B21" s="143"/>
      <c r="C21" s="24"/>
      <c r="D21" s="23"/>
      <c r="E21" s="150"/>
    </row>
    <row r="22" spans="1:5" x14ac:dyDescent="0.15">
      <c r="B22" s="143"/>
      <c r="C22" s="24"/>
      <c r="D22" s="23"/>
      <c r="E22" s="150"/>
    </row>
    <row r="23" spans="1:5" x14ac:dyDescent="0.15">
      <c r="B23" s="143"/>
      <c r="C23" s="24"/>
      <c r="D23" s="23"/>
      <c r="E23" s="150"/>
    </row>
    <row r="24" spans="1:5" x14ac:dyDescent="0.15">
      <c r="B24" s="143"/>
      <c r="C24" s="24"/>
      <c r="D24" s="23"/>
      <c r="E24" s="150"/>
    </row>
    <row r="25" spans="1:5" x14ac:dyDescent="0.15">
      <c r="B25" s="143"/>
      <c r="C25" s="24"/>
      <c r="D25" s="23"/>
      <c r="E25" s="150"/>
    </row>
    <row r="26" spans="1:5" x14ac:dyDescent="0.15">
      <c r="B26" s="143"/>
      <c r="C26" s="24"/>
      <c r="D26" s="23"/>
      <c r="E26" s="150"/>
    </row>
    <row r="27" spans="1:5" x14ac:dyDescent="0.15">
      <c r="B27" s="143"/>
      <c r="C27" s="24"/>
      <c r="D27" s="23"/>
      <c r="E27" s="150"/>
    </row>
    <row r="28" spans="1:5" x14ac:dyDescent="0.15">
      <c r="B28" s="143"/>
      <c r="C28" s="24"/>
      <c r="D28" s="23"/>
      <c r="E28" s="150"/>
    </row>
    <row r="29" spans="1:5" ht="15" thickBot="1" x14ac:dyDescent="0.2">
      <c r="B29" s="144"/>
      <c r="C29" s="145"/>
      <c r="D29" s="146"/>
      <c r="E29" s="151"/>
    </row>
    <row r="30" spans="1:5" ht="15" x14ac:dyDescent="0.15">
      <c r="A30" s="6"/>
      <c r="B30" s="6"/>
      <c r="C30" s="147" t="s">
        <v>79</v>
      </c>
      <c r="D30" s="110">
        <f>SUM(D5:D29)</f>
        <v>1700</v>
      </c>
    </row>
    <row r="31" spans="1:5" x14ac:dyDescent="0.15"/>
    <row r="32" spans="1:5" hidden="1" x14ac:dyDescent="0.15"/>
  </sheetData>
  <phoneticPr fontId="9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43DB3F-FB22-4711-8418-BE3C2545BC28}">
          <x14:formula1>
            <xm:f>'Billable Hours'!$A$25:$A$32</xm:f>
          </x14:formula1>
          <xm:sqref>B4:B29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3888-B80B-4D52-BC55-44B09449DAC9}">
  <dimension ref="A1:Q31"/>
  <sheetViews>
    <sheetView showGridLines="0" showZeros="0" tabSelected="1" topLeftCell="A12" workbookViewId="0">
      <selection activeCell="B5" sqref="B5"/>
    </sheetView>
  </sheetViews>
  <sheetFormatPr baseColWidth="10" defaultColWidth="0" defaultRowHeight="15" zeroHeight="1" x14ac:dyDescent="0.2"/>
  <cols>
    <col min="1" max="1" width="9.1640625" customWidth="1"/>
    <col min="2" max="3" width="15.6640625" customWidth="1"/>
    <col min="4" max="4" width="16.5" customWidth="1"/>
    <col min="5" max="5" width="15" customWidth="1"/>
    <col min="6" max="6" width="17" customWidth="1"/>
    <col min="7" max="7" width="20.83203125" customWidth="1"/>
    <col min="8" max="17" width="9.1640625" customWidth="1"/>
    <col min="18" max="16384" width="9.1640625" hidden="1"/>
  </cols>
  <sheetData>
    <row r="1" spans="2:7" x14ac:dyDescent="0.2"/>
    <row r="2" spans="2:7" x14ac:dyDescent="0.2"/>
    <row r="3" spans="2:7" x14ac:dyDescent="0.2">
      <c r="B3" s="175" t="s">
        <v>72</v>
      </c>
      <c r="C3" s="176"/>
      <c r="D3" s="176"/>
      <c r="E3" s="176"/>
      <c r="F3" s="177"/>
    </row>
    <row r="4" spans="2:7" ht="31" x14ac:dyDescent="0.2">
      <c r="B4" s="18" t="s">
        <v>0</v>
      </c>
      <c r="C4" s="93" t="s">
        <v>22</v>
      </c>
      <c r="D4" s="94" t="s">
        <v>4</v>
      </c>
      <c r="E4" s="92" t="s">
        <v>5</v>
      </c>
      <c r="F4" s="101" t="s">
        <v>60</v>
      </c>
    </row>
    <row r="5" spans="2:7" ht="51.75" customHeight="1" x14ac:dyDescent="0.2">
      <c r="B5" s="19" t="str">
        <f>Labor!C6</f>
        <v>C-Suite</v>
      </c>
      <c r="C5" s="20">
        <f>Labor!L6</f>
        <v>0.05</v>
      </c>
      <c r="D5" s="89">
        <f>Labor!M6</f>
        <v>100</v>
      </c>
      <c r="E5" s="98">
        <f>Labor!N6</f>
        <v>20300</v>
      </c>
      <c r="F5" s="47">
        <f t="shared" ref="F5:F16" si="0">E5/$E$17</f>
        <v>5.8810748171217501E-2</v>
      </c>
      <c r="G5" s="156"/>
    </row>
    <row r="6" spans="2:7" x14ac:dyDescent="0.2">
      <c r="B6" s="19" t="str">
        <f>Labor!C7</f>
        <v>Director</v>
      </c>
      <c r="C6" s="20">
        <f>Labor!L7</f>
        <v>0.1</v>
      </c>
      <c r="D6" s="89">
        <f>Labor!M7</f>
        <v>199</v>
      </c>
      <c r="E6" s="98">
        <f>Labor!N7</f>
        <v>30300</v>
      </c>
      <c r="F6" s="48">
        <f t="shared" si="0"/>
        <v>8.7781560078221188E-2</v>
      </c>
    </row>
    <row r="7" spans="2:7" x14ac:dyDescent="0.2">
      <c r="B7" s="19" t="str">
        <f>Labor!C8</f>
        <v>Manager</v>
      </c>
      <c r="C7" s="20">
        <f>Labor!L8</f>
        <v>0.25</v>
      </c>
      <c r="D7" s="89">
        <f>Labor!M8</f>
        <v>498</v>
      </c>
      <c r="E7" s="98">
        <f>Labor!N8</f>
        <v>50550</v>
      </c>
      <c r="F7" s="48">
        <f t="shared" si="0"/>
        <v>0.14644745418990368</v>
      </c>
    </row>
    <row r="8" spans="2:7" x14ac:dyDescent="0.2">
      <c r="B8" s="19" t="str">
        <f>Labor!C9</f>
        <v>Director</v>
      </c>
      <c r="C8" s="20">
        <f>Labor!L9</f>
        <v>1</v>
      </c>
      <c r="D8" s="89">
        <f>Labor!M9</f>
        <v>1992</v>
      </c>
      <c r="E8" s="98">
        <f>Labor!N9</f>
        <v>151650</v>
      </c>
      <c r="F8" s="48">
        <f t="shared" si="0"/>
        <v>0.43934236256971104</v>
      </c>
    </row>
    <row r="9" spans="2:7" x14ac:dyDescent="0.2">
      <c r="B9" s="19" t="str">
        <f>Labor!C10</f>
        <v>Assistant</v>
      </c>
      <c r="C9" s="20">
        <f>Labor!L10</f>
        <v>0.75</v>
      </c>
      <c r="D9" s="89">
        <f>Labor!M10</f>
        <v>1494</v>
      </c>
      <c r="E9" s="98">
        <f>Labor!N10</f>
        <v>75825</v>
      </c>
      <c r="F9" s="48">
        <f t="shared" si="0"/>
        <v>0.21967118128485552</v>
      </c>
    </row>
    <row r="10" spans="2:7" x14ac:dyDescent="0.2">
      <c r="B10" s="19" t="str">
        <f>Labor!C11</f>
        <v>Director</v>
      </c>
      <c r="C10" s="20">
        <f>Labor!L11</f>
        <v>0.1</v>
      </c>
      <c r="D10" s="89">
        <f>Labor!M11</f>
        <v>99</v>
      </c>
      <c r="E10" s="98">
        <f>Labor!N11</f>
        <v>14850</v>
      </c>
      <c r="F10" s="48">
        <f t="shared" si="0"/>
        <v>4.3021655681900486E-2</v>
      </c>
    </row>
    <row r="11" spans="2:7" x14ac:dyDescent="0.2">
      <c r="B11" s="19">
        <f>Labor!C12</f>
        <v>0</v>
      </c>
      <c r="C11" s="20" t="str">
        <f>Labor!L12</f>
        <v/>
      </c>
      <c r="D11" s="89">
        <f>Labor!M12</f>
        <v>0</v>
      </c>
      <c r="E11" s="98">
        <f>Labor!N12</f>
        <v>0</v>
      </c>
      <c r="F11" s="48">
        <f t="shared" si="0"/>
        <v>0</v>
      </c>
    </row>
    <row r="12" spans="2:7" x14ac:dyDescent="0.2">
      <c r="B12" s="19">
        <f>Labor!C13</f>
        <v>0</v>
      </c>
      <c r="C12" s="20" t="str">
        <f>Labor!L13</f>
        <v/>
      </c>
      <c r="D12" s="89">
        <f>Labor!M13</f>
        <v>0</v>
      </c>
      <c r="E12" s="98">
        <f>Labor!N13</f>
        <v>0</v>
      </c>
      <c r="F12" s="48">
        <f t="shared" si="0"/>
        <v>0</v>
      </c>
    </row>
    <row r="13" spans="2:7" x14ac:dyDescent="0.2">
      <c r="B13" s="19">
        <f>Labor!C14</f>
        <v>0</v>
      </c>
      <c r="C13" s="20" t="str">
        <f>Labor!L14</f>
        <v/>
      </c>
      <c r="D13" s="89">
        <f>Labor!M14</f>
        <v>0</v>
      </c>
      <c r="E13" s="98">
        <f>Labor!N14</f>
        <v>0</v>
      </c>
      <c r="F13" s="48">
        <f t="shared" si="0"/>
        <v>0</v>
      </c>
    </row>
    <row r="14" spans="2:7" x14ac:dyDescent="0.2">
      <c r="B14" s="38"/>
      <c r="C14" s="39"/>
      <c r="D14" s="90"/>
      <c r="E14" s="98"/>
      <c r="F14" s="48">
        <f t="shared" si="0"/>
        <v>0</v>
      </c>
    </row>
    <row r="15" spans="2:7" x14ac:dyDescent="0.2">
      <c r="B15" s="40" t="s">
        <v>78</v>
      </c>
      <c r="C15" s="41" t="s">
        <v>53</v>
      </c>
      <c r="D15" s="91" t="s">
        <v>53</v>
      </c>
      <c r="E15" s="99">
        <f>Nonlabor!D30</f>
        <v>1700</v>
      </c>
      <c r="F15" s="47">
        <f t="shared" si="0"/>
        <v>4.9250380241906283E-3</v>
      </c>
    </row>
    <row r="16" spans="2:7" x14ac:dyDescent="0.2">
      <c r="B16" s="18" t="s">
        <v>51</v>
      </c>
      <c r="C16" s="44"/>
      <c r="D16" s="45"/>
      <c r="E16" s="100">
        <f>SUM(E5:E14)</f>
        <v>343475</v>
      </c>
      <c r="F16" s="95">
        <f t="shared" si="0"/>
        <v>0.99507496197580936</v>
      </c>
    </row>
    <row r="17" spans="2:6" x14ac:dyDescent="0.2">
      <c r="B17" s="108" t="s">
        <v>50</v>
      </c>
      <c r="C17" s="112">
        <f>AVERAGE(C5:C14)</f>
        <v>0.375</v>
      </c>
      <c r="D17" s="109">
        <f>SUM(D5:D14)</f>
        <v>4382</v>
      </c>
      <c r="E17" s="111">
        <f>E15+E16</f>
        <v>345175</v>
      </c>
      <c r="F17" s="58"/>
    </row>
    <row r="18" spans="2:6" x14ac:dyDescent="0.2"/>
    <row r="19" spans="2:6" x14ac:dyDescent="0.2"/>
    <row r="20" spans="2:6" x14ac:dyDescent="0.2"/>
    <row r="21" spans="2:6" x14ac:dyDescent="0.2"/>
    <row r="22" spans="2:6" x14ac:dyDescent="0.2"/>
    <row r="23" spans="2:6" x14ac:dyDescent="0.2"/>
    <row r="24" spans="2:6" hidden="1" x14ac:dyDescent="0.2"/>
    <row r="25" spans="2:6" hidden="1" x14ac:dyDescent="0.2"/>
    <row r="26" spans="2:6" hidden="1" x14ac:dyDescent="0.2"/>
    <row r="27" spans="2:6" hidden="1" x14ac:dyDescent="0.2"/>
    <row r="28" spans="2:6" hidden="1" x14ac:dyDescent="0.2"/>
    <row r="29" spans="2:6" hidden="1" x14ac:dyDescent="0.2"/>
    <row r="30" spans="2:6" hidden="1" x14ac:dyDescent="0.2"/>
    <row r="31" spans="2:6" hidden="1" x14ac:dyDescent="0.2"/>
  </sheetData>
  <autoFilter ref="E5:E17" xr:uid="{9E739FBB-FD1D-475B-84C9-04E4DB66060B}"/>
  <mergeCells count="1">
    <mergeCell ref="B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411A-8C53-4265-A6B0-2974C8FEDD7A}">
  <dimension ref="A1:E39"/>
  <sheetViews>
    <sheetView showGridLines="0" workbookViewId="0">
      <selection activeCell="C9" sqref="C9"/>
    </sheetView>
  </sheetViews>
  <sheetFormatPr baseColWidth="10" defaultColWidth="0" defaultRowHeight="15" zeroHeight="1" x14ac:dyDescent="0.2"/>
  <cols>
    <col min="1" max="1" width="30.83203125" customWidth="1"/>
    <col min="2" max="2" width="11.83203125" customWidth="1"/>
    <col min="3" max="3" width="11.83203125" bestFit="1" customWidth="1"/>
    <col min="4" max="5" width="9.1640625" customWidth="1"/>
    <col min="6" max="16384" width="9.1640625" hidden="1"/>
  </cols>
  <sheetData>
    <row r="1" spans="1:3" x14ac:dyDescent="0.2">
      <c r="A1" s="5" t="s">
        <v>6</v>
      </c>
      <c r="B1" s="5" t="s">
        <v>7</v>
      </c>
      <c r="C1" s="5" t="s">
        <v>8</v>
      </c>
    </row>
    <row r="2" spans="1:3" x14ac:dyDescent="0.2">
      <c r="A2" s="3" t="s">
        <v>9</v>
      </c>
      <c r="B2" s="3">
        <v>168</v>
      </c>
      <c r="C2" s="8">
        <v>152</v>
      </c>
    </row>
    <row r="3" spans="1:3" x14ac:dyDescent="0.2">
      <c r="A3" s="3" t="s">
        <v>10</v>
      </c>
      <c r="B3" s="3">
        <v>152</v>
      </c>
      <c r="C3" s="8">
        <v>152</v>
      </c>
    </row>
    <row r="4" spans="1:3" x14ac:dyDescent="0.2">
      <c r="A4" s="3" t="s">
        <v>11</v>
      </c>
      <c r="B4" s="3">
        <v>176</v>
      </c>
      <c r="C4" s="8">
        <v>184</v>
      </c>
    </row>
    <row r="5" spans="1:3" x14ac:dyDescent="0.2">
      <c r="A5" s="3" t="s">
        <v>12</v>
      </c>
      <c r="B5" s="3">
        <v>176</v>
      </c>
      <c r="C5" s="8">
        <v>176</v>
      </c>
    </row>
    <row r="6" spans="1:3" x14ac:dyDescent="0.2">
      <c r="A6" s="3" t="s">
        <v>13</v>
      </c>
      <c r="B6" s="3">
        <v>160</v>
      </c>
      <c r="C6" s="8">
        <v>160</v>
      </c>
    </row>
    <row r="7" spans="1:3" x14ac:dyDescent="0.2">
      <c r="A7" s="3" t="s">
        <v>14</v>
      </c>
      <c r="B7" s="3">
        <v>176</v>
      </c>
      <c r="C7" s="8">
        <v>176</v>
      </c>
    </row>
    <row r="8" spans="1:3" x14ac:dyDescent="0.2">
      <c r="A8" s="3" t="s">
        <v>3</v>
      </c>
      <c r="B8" s="8">
        <v>176</v>
      </c>
      <c r="C8" s="3">
        <v>168</v>
      </c>
    </row>
    <row r="9" spans="1:3" x14ac:dyDescent="0.2">
      <c r="A9" s="3" t="s">
        <v>15</v>
      </c>
      <c r="B9" s="8">
        <v>168</v>
      </c>
      <c r="C9" s="3">
        <v>176</v>
      </c>
    </row>
    <row r="10" spans="1:3" x14ac:dyDescent="0.2">
      <c r="A10" s="3" t="s">
        <v>16</v>
      </c>
      <c r="B10" s="8">
        <v>168</v>
      </c>
      <c r="C10" s="3">
        <v>168</v>
      </c>
    </row>
    <row r="11" spans="1:3" x14ac:dyDescent="0.2">
      <c r="A11" s="3" t="s">
        <v>17</v>
      </c>
      <c r="B11" s="8">
        <v>168</v>
      </c>
      <c r="C11" s="3">
        <v>160</v>
      </c>
    </row>
    <row r="12" spans="1:3" x14ac:dyDescent="0.2">
      <c r="A12" s="3" t="s">
        <v>18</v>
      </c>
      <c r="B12" s="8">
        <v>144</v>
      </c>
      <c r="C12" s="3">
        <v>160</v>
      </c>
    </row>
    <row r="13" spans="1:3" x14ac:dyDescent="0.2">
      <c r="A13" s="3" t="s">
        <v>19</v>
      </c>
      <c r="B13" s="8">
        <v>168</v>
      </c>
      <c r="C13" s="3">
        <v>176</v>
      </c>
    </row>
    <row r="14" spans="1:3" x14ac:dyDescent="0.2">
      <c r="A14" s="5" t="s">
        <v>20</v>
      </c>
      <c r="B14" s="9">
        <f>SUM(B8:B13)</f>
        <v>992</v>
      </c>
      <c r="C14" s="9">
        <f>SUM(C2:C7)</f>
        <v>1000</v>
      </c>
    </row>
    <row r="15" spans="1:3" x14ac:dyDescent="0.2">
      <c r="A15" s="3" t="s">
        <v>45</v>
      </c>
      <c r="B15" s="3"/>
      <c r="C15" s="3"/>
    </row>
    <row r="16" spans="1:3" x14ac:dyDescent="0.2">
      <c r="A16" s="3"/>
      <c r="B16" s="3"/>
      <c r="C16" s="3"/>
    </row>
    <row r="17" spans="1:3" x14ac:dyDescent="0.2">
      <c r="A17" s="5" t="s">
        <v>23</v>
      </c>
      <c r="B17" s="3"/>
      <c r="C17" s="3"/>
    </row>
    <row r="18" spans="1:3" x14ac:dyDescent="0.2">
      <c r="A18" s="3" t="s">
        <v>24</v>
      </c>
      <c r="B18" s="3"/>
      <c r="C18" s="3"/>
    </row>
    <row r="19" spans="1:3" x14ac:dyDescent="0.2">
      <c r="A19" s="3" t="s">
        <v>25</v>
      </c>
      <c r="B19" s="3"/>
      <c r="C19" s="3"/>
    </row>
    <row r="20" spans="1:3" x14ac:dyDescent="0.2">
      <c r="A20" s="3" t="s">
        <v>26</v>
      </c>
      <c r="B20" s="3"/>
      <c r="C20" s="3"/>
    </row>
    <row r="21" spans="1:3" x14ac:dyDescent="0.2">
      <c r="A21" s="3" t="s">
        <v>27</v>
      </c>
      <c r="B21" s="3"/>
      <c r="C21" s="3"/>
    </row>
    <row r="22" spans="1:3" x14ac:dyDescent="0.2">
      <c r="A22" s="3" t="s">
        <v>28</v>
      </c>
      <c r="B22" s="3"/>
      <c r="C22" s="3"/>
    </row>
    <row r="23" spans="1:3" x14ac:dyDescent="0.2">
      <c r="A23" s="3"/>
      <c r="B23" s="3"/>
      <c r="C23" s="3"/>
    </row>
    <row r="24" spans="1:3" x14ac:dyDescent="0.2">
      <c r="A24" s="5" t="s">
        <v>31</v>
      </c>
      <c r="B24" s="3"/>
      <c r="C24" s="3"/>
    </row>
    <row r="25" spans="1:3" x14ac:dyDescent="0.2">
      <c r="A25" s="3" t="s">
        <v>42</v>
      </c>
      <c r="C25" s="3"/>
    </row>
    <row r="26" spans="1:3" x14ac:dyDescent="0.2">
      <c r="A26" s="3" t="s">
        <v>58</v>
      </c>
      <c r="C26" s="3"/>
    </row>
    <row r="27" spans="1:3" x14ac:dyDescent="0.2">
      <c r="A27" s="3" t="s">
        <v>41</v>
      </c>
      <c r="C27" s="3"/>
    </row>
    <row r="28" spans="1:3" x14ac:dyDescent="0.2">
      <c r="A28" s="3" t="s">
        <v>32</v>
      </c>
      <c r="C28" s="3"/>
    </row>
    <row r="29" spans="1:3" x14ac:dyDescent="0.2">
      <c r="A29" s="3" t="s">
        <v>44</v>
      </c>
      <c r="C29" s="3"/>
    </row>
    <row r="30" spans="1:3" x14ac:dyDescent="0.2">
      <c r="A30" s="3" t="s">
        <v>43</v>
      </c>
      <c r="C30" s="3"/>
    </row>
    <row r="31" spans="1:3" x14ac:dyDescent="0.2">
      <c r="A31" s="3" t="s">
        <v>59</v>
      </c>
      <c r="C31" s="3"/>
    </row>
    <row r="32" spans="1:3" x14ac:dyDescent="0.2">
      <c r="A32" s="3" t="s">
        <v>33</v>
      </c>
      <c r="C32" s="3"/>
    </row>
    <row r="33" spans="1:3" x14ac:dyDescent="0.2">
      <c r="A33" s="3"/>
      <c r="C33" s="3"/>
    </row>
    <row r="34" spans="1:3" hidden="1" x14ac:dyDescent="0.2">
      <c r="A34" s="3"/>
      <c r="C34" s="3"/>
    </row>
    <row r="35" spans="1:3" hidden="1" x14ac:dyDescent="0.2">
      <c r="A35" s="3"/>
      <c r="B35" s="3"/>
      <c r="C35" s="3"/>
    </row>
    <row r="36" spans="1:3" hidden="1" x14ac:dyDescent="0.2">
      <c r="A36" s="3"/>
      <c r="B36" s="3"/>
      <c r="C36" s="3"/>
    </row>
    <row r="37" spans="1:3" hidden="1" x14ac:dyDescent="0.2">
      <c r="A37" s="3"/>
      <c r="B37" s="3"/>
      <c r="C37" s="3"/>
    </row>
    <row r="38" spans="1:3" hidden="1" x14ac:dyDescent="0.2">
      <c r="A38" s="3"/>
      <c r="B38" s="3"/>
      <c r="C38" s="3"/>
    </row>
    <row r="39" spans="1:3" hidden="1" x14ac:dyDescent="0.2">
      <c r="A39" s="3"/>
      <c r="B39" s="3"/>
      <c r="C39" s="3"/>
    </row>
  </sheetData>
  <sortState xmlns:xlrd2="http://schemas.microsoft.com/office/spreadsheetml/2017/richdata2" ref="A25:A33">
    <sortCondition ref="A25"/>
  </sortState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Labor</vt:lpstr>
      <vt:lpstr>Nonlabor</vt:lpstr>
      <vt:lpstr>Summary</vt:lpstr>
      <vt:lpstr>Billable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Jamshed</dc:creator>
  <cp:lastModifiedBy>Ally Senturk</cp:lastModifiedBy>
  <dcterms:created xsi:type="dcterms:W3CDTF">2020-04-16T22:00:45Z</dcterms:created>
  <dcterms:modified xsi:type="dcterms:W3CDTF">2020-05-21T17:58:42Z</dcterms:modified>
</cp:coreProperties>
</file>